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defaultThemeVersion="166925"/>
  <mc:AlternateContent xmlns:mc="http://schemas.openxmlformats.org/markup-compatibility/2006">
    <mc:Choice Requires="x15">
      <x15ac:absPath xmlns:x15ac="http://schemas.microsoft.com/office/spreadsheetml/2010/11/ac" url="/Users/torgny/Dropbox/__Web Sites/CO Web Sites/FVAWD - D8/New Documents/"/>
    </mc:Choice>
  </mc:AlternateContent>
  <xr:revisionPtr revIDLastSave="0" documentId="13_ncr:1_{70D6C3B2-7AFB-C94C-B542-85AEFC561488}" xr6:coauthVersionLast="36" xr6:coauthVersionMax="46" xr10:uidLastSave="{00000000-0000-0000-0000-000000000000}"/>
  <bookViews>
    <workbookView xWindow="0" yWindow="500" windowWidth="27180" windowHeight="24060" xr2:uid="{07341B31-7C8B-4A8A-81E9-FB1850DF3EF5}"/>
  </bookViews>
  <sheets>
    <sheet name="Capital Summary Worksheet" sheetId="1" r:id="rId1"/>
    <sheet name="Priority 1 Cash" sheetId="2" r:id="rId2"/>
  </sheets>
  <definedNames>
    <definedName name="_xlnm.Print_Area" localSheetId="0">'Capital Summary Worksheet'!$B$3:$I$76</definedName>
    <definedName name="_xlnm.Print_Area" localSheetId="1">'Priority 1 Cash'!$A$1:$M$28</definedName>
  </definedNames>
  <calcPr calcId="18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0" i="2" l="1"/>
  <c r="M20" i="2"/>
  <c r="A19" i="2"/>
  <c r="D25" i="2"/>
  <c r="E25" i="2"/>
  <c r="F25" i="2"/>
  <c r="G25" i="2"/>
  <c r="H25" i="2"/>
  <c r="I25" i="2"/>
  <c r="J25" i="2"/>
  <c r="K25" i="2"/>
  <c r="L12" i="2"/>
  <c r="L13" i="2"/>
  <c r="L14" i="2"/>
  <c r="L17" i="2"/>
  <c r="M17" i="2"/>
  <c r="L19" i="2"/>
  <c r="M19" i="2"/>
  <c r="L22" i="2"/>
  <c r="L23" i="2"/>
  <c r="L24" i="2"/>
  <c r="L8" i="2"/>
  <c r="M9" i="2"/>
  <c r="I6" i="2"/>
  <c r="J6" i="2"/>
  <c r="K6" i="2"/>
  <c r="E6" i="2"/>
  <c r="F6" i="2"/>
  <c r="G6" i="2"/>
  <c r="M15" i="2"/>
  <c r="M25" i="2"/>
  <c r="L25" i="2"/>
  <c r="AF81" i="1"/>
  <c r="AF82" i="1"/>
</calcChain>
</file>

<file path=xl/sharedStrings.xml><?xml version="1.0" encoding="utf-8"?>
<sst xmlns="http://schemas.openxmlformats.org/spreadsheetml/2006/main" count="137" uniqueCount="128">
  <si>
    <t>Surface Water Plant</t>
  </si>
  <si>
    <t>Short Term</t>
  </si>
  <si>
    <t>Long Term</t>
  </si>
  <si>
    <t>Clovenhoof Easement/ Pipeline</t>
  </si>
  <si>
    <t>Raw Water Delivery/Pipeline</t>
  </si>
  <si>
    <t>Dawson Well/Delivery</t>
  </si>
  <si>
    <t>Distribution Facilities</t>
  </si>
  <si>
    <t>Project</t>
  </si>
  <si>
    <t>Capital Cost</t>
  </si>
  <si>
    <t>Increases Efficiency of SWTP during times of lower flows</t>
  </si>
  <si>
    <t>System Interconnects</t>
  </si>
  <si>
    <t xml:space="preserve">This is not a new source </t>
  </si>
  <si>
    <t>Partially overlaps A Plant issues</t>
  </si>
  <si>
    <t xml:space="preserve">Concerns </t>
  </si>
  <si>
    <t>Fix Filters/Media</t>
  </si>
  <si>
    <t>Plant is aging substantially</t>
  </si>
  <si>
    <t>Borderline vs current standards</t>
  </si>
  <si>
    <t xml:space="preserve">Freezing problems </t>
  </si>
  <si>
    <t>Compentency problems</t>
  </si>
  <si>
    <t>Exteremely expensive and difficult to replace</t>
  </si>
  <si>
    <t>Surface Water Source</t>
  </si>
  <si>
    <t>Denver Basin Source</t>
  </si>
  <si>
    <t>Distribution and Other System Elements</t>
  </si>
  <si>
    <t>SCADA ???</t>
  </si>
  <si>
    <t>Size issues</t>
  </si>
  <si>
    <t>Replace all or portions of this line, this could be phased</t>
  </si>
  <si>
    <t>Getting increasingly unreliable</t>
  </si>
  <si>
    <t>Other Comments</t>
  </si>
  <si>
    <t>Very Rough Costs</t>
  </si>
  <si>
    <t>in 2020 dollars</t>
  </si>
  <si>
    <t>Important to make this work or convertible to new plant</t>
  </si>
  <si>
    <t>We have not delved deeply into styles or plant types.  There are numerous options but we continue to currently lean to more traditional treatment which lends itself to a wider variety of influent turbidities</t>
  </si>
  <si>
    <t>This must be considered a &lt; 5 year need</t>
  </si>
  <si>
    <t>Full Plant Replacement</t>
  </si>
  <si>
    <t>Helps with operation, does not extend life of basic plant</t>
  </si>
  <si>
    <t>Area of Improvement</t>
  </si>
  <si>
    <t>Facility</t>
  </si>
  <si>
    <t>Potable Water Storage</t>
  </si>
  <si>
    <t xml:space="preserve">This project is generally required to replace a facility that is inadequate and does not have adequate legal authority for placement and operation. </t>
  </si>
  <si>
    <t>Portions of this effort are hoped to be aided by the adjacent homeowner who needs service.  Some horsetrading may benefit</t>
  </si>
  <si>
    <t>Requires easement ROW ???</t>
  </si>
  <si>
    <t>Town of Monument on lower side of system.  No cost shown</t>
  </si>
  <si>
    <t xml:space="preserve">Capital;  </t>
  </si>
  <si>
    <t>These are generally projects that expand capacity and or meet an expended regulatory need.  Replacements when considered capital are generally global or at least regional in nature.  Typically replacement of an aging pipeline /pump is considered R/R.</t>
  </si>
  <si>
    <t xml:space="preserve">Recoating </t>
  </si>
  <si>
    <t>Intake Equalization</t>
  </si>
  <si>
    <t>Possibly replace one primary filter</t>
  </si>
  <si>
    <t>Long Term Radium Issues</t>
  </si>
  <si>
    <t xml:space="preserve">Aging plant </t>
  </si>
  <si>
    <t>Develop mutual aid Interconnect between FVAWD and Town of Palmer Lake and/or Town of Monument</t>
  </si>
  <si>
    <t>A temporary connection can be implemented with Palmer Lake, but lacks good operation characteristics.  This would be a fire hydrant above ground fire line coming into Booster Station.  We have no hydraulics or other info on Monument</t>
  </si>
  <si>
    <t>Six Inch Line</t>
  </si>
  <si>
    <t>Distribution replacements sometimes are opportunity driven and sometimes are third party conditions driven.  One option is to fund these types of replacments is to allocate annual budgets.  One common intent is to budget say $50,000/year</t>
  </si>
  <si>
    <t>Clovenhoof  ($18,000)</t>
  </si>
  <si>
    <t>SCADA is an ongoing element.  Most projects have some SCADA involved if/when there is a mechanical element involved</t>
  </si>
  <si>
    <t>Water Availability/Reliability is predictable</t>
  </si>
  <si>
    <t>Water Availability is predictable</t>
  </si>
  <si>
    <t>Implement Dawson Well</t>
  </si>
  <si>
    <t>This is critical to delivering the raw water to surface plant</t>
  </si>
  <si>
    <t>Description/Project value</t>
  </si>
  <si>
    <t>Requires certain improvements in A plant</t>
  </si>
  <si>
    <t>Immediate</t>
  </si>
  <si>
    <t>Needed &lt;5 years</t>
  </si>
  <si>
    <t>Arapahoe Well Install New Pump</t>
  </si>
  <si>
    <t>Pump Install</t>
  </si>
  <si>
    <t>This is a non-specific project.   Although many lines in FVAWD have been replaced, others are yet in need.  This is not associated with any particular segment.</t>
  </si>
  <si>
    <t>Does not include any cost for land easements</t>
  </si>
  <si>
    <t xml:space="preserve">Existing Tank is currently adequate, but coating replacement is in near future  maybe +/- 5 years.   </t>
  </si>
  <si>
    <t>Interior and exterior recoat</t>
  </si>
  <si>
    <t xml:space="preserve">We do not have a specific project for SCADA.  </t>
  </si>
  <si>
    <t>Shiloh PRV</t>
  </si>
  <si>
    <t xml:space="preserve"> Distribution Replacement/Repair</t>
  </si>
  <si>
    <t>Six Inch Line Replacement (1500 Feet)</t>
  </si>
  <si>
    <t xml:space="preserve">This remains a bit of an unknown until we dig into certain issues.  There is a probably a minimum of 450 feet of pipe and easement with another 750 feet of maybe. </t>
  </si>
  <si>
    <t>Funding of $50,000/year (to be accumulated) could finance 250 feet of pipe per year.  Even though a short 250 foot run might be too small a project, unless need driven, this also acocunts for Valve and PRV work.</t>
  </si>
  <si>
    <t>to  $150,000</t>
  </si>
  <si>
    <t>Capital Project Worksheet</t>
  </si>
  <si>
    <t>Forest View Acres Water District</t>
  </si>
  <si>
    <t>JDS-Hydro Consultants, Inc</t>
  </si>
  <si>
    <t>Water is renewable/Excellent long term quality.                                              Water is most water/power efficient</t>
  </si>
  <si>
    <t>5 years and beyond</t>
  </si>
  <si>
    <t>Priority Ranking  Sheet 2 for Cash Flow Priority 1 Items</t>
  </si>
  <si>
    <t>Qtr</t>
  </si>
  <si>
    <t>Alluvial Water Well</t>
  </si>
  <si>
    <t>Long Term Project</t>
  </si>
  <si>
    <t>First efforts probably soft costs</t>
  </si>
  <si>
    <t>Legal and Engineering</t>
  </si>
  <si>
    <t>Unranked</t>
  </si>
  <si>
    <t xml:space="preserve">Soft Costs </t>
  </si>
  <si>
    <t>Requires significant legal and engineering work to obtain water rights</t>
  </si>
  <si>
    <t>Could produce 80 to 90 % of Arapahoe Input</t>
  </si>
  <si>
    <t>Outcome a bit uncertain</t>
  </si>
  <si>
    <t>(not really Capital at this time)</t>
  </si>
  <si>
    <t>Arapahoe Well Pump Relacement</t>
  </si>
  <si>
    <t>Palmer Lake Sewer Adjustment</t>
  </si>
  <si>
    <t>Soft Costs</t>
  </si>
  <si>
    <t>Soft Costs Engineering/legal/negotiation</t>
  </si>
  <si>
    <t>Hard Costs</t>
  </si>
  <si>
    <t>Priority One Projects</t>
  </si>
  <si>
    <r>
      <t xml:space="preserve">Easement  </t>
    </r>
    <r>
      <rPr>
        <b/>
        <sz val="11"/>
        <color theme="1"/>
        <rFont val="Times New Roman"/>
        <family val="1"/>
      </rPr>
      <t>???</t>
    </r>
  </si>
  <si>
    <t>Totals</t>
  </si>
  <si>
    <t xml:space="preserve">Check Totals </t>
  </si>
  <si>
    <t>Line Total</t>
  </si>
  <si>
    <t>Project Total</t>
  </si>
  <si>
    <t>Consider Mutual Aid Connection Agreement</t>
  </si>
  <si>
    <t>Consider Replacing Clean Water Backwash with Raw--must be primary filters only</t>
  </si>
  <si>
    <t>DONE</t>
  </si>
  <si>
    <t>Backwash to Primary with Raw</t>
  </si>
  <si>
    <t>Arapahoe Plant</t>
  </si>
  <si>
    <t>Priority 1 Arap Plant Upgrades</t>
  </si>
  <si>
    <t>Priority 2 Arap Plant Upgrades</t>
  </si>
  <si>
    <t>Arapahoe Plant Priority 1 Improvements</t>
  </si>
  <si>
    <t>Instrumentation and Control Modifications: Water On Floor Monitor, Internet and New Dialer to Allow Remote Access to Set Points</t>
  </si>
  <si>
    <t>Second Booster Pump added for redundancy</t>
  </si>
  <si>
    <t>Paint Building</t>
  </si>
  <si>
    <t>Site Drainage Improvements - Grading, Gravel and Culvert</t>
  </si>
  <si>
    <t>Replace/Repair Garage Door</t>
  </si>
  <si>
    <t>Seal Existing Building Wall Penetrations</t>
  </si>
  <si>
    <t>Replace Heater in Office Space</t>
  </si>
  <si>
    <t>Switch Filter Backwash to Fresh Water</t>
  </si>
  <si>
    <t>Replacing the primary filter is not an immediate need but certain other fixes to the secondarys are immediate need. Vessel cost is approx $13,500 but installation and removal/diposal of existing vessel would also be required.</t>
  </si>
  <si>
    <t xml:space="preserve">Implementation Timeline Very Uncertain </t>
  </si>
  <si>
    <t xml:space="preserve">Done </t>
  </si>
  <si>
    <t>Done</t>
  </si>
  <si>
    <t>Possible  Rough Cash Flow Estimates--</t>
  </si>
  <si>
    <t>Uncertainties in required treatment</t>
  </si>
  <si>
    <t>ON-GOING WORKSHEET</t>
  </si>
  <si>
    <t>New Regulatory Requirements:  Issues related to TENORM will arise in late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</si>
</sst>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quot;$&quot;#,##0.00"/>
    <numFmt numFmtId="165" formatCode="&quot;$&quot;#,##0"/>
    <numFmt numFmtId="166" formatCode="_(&quot;$&quot;* #,##0.0_);_(&quot;$&quot;* \(#,##0.0\);_(&quot;$&quot;* &quot;-&quot;??_);_(@_)"/>
    <numFmt numFmtId="167" formatCode="_(&quot;$&quot;* #,##0_);_(&quot;$&quot;* \(#,##0\);_(&quot;$&quot;* &quot;-&quot;??_);_(@_)"/>
  </numFmts>
  <fonts count="13">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1"/>
      <color rgb="FFFF0000"/>
      <name val="Calibri"/>
      <family val="2"/>
      <scheme val="minor"/>
    </font>
    <font>
      <b/>
      <i/>
      <sz val="11"/>
      <color rgb="FF0070C0"/>
      <name val="Calibri"/>
      <family val="2"/>
      <scheme val="minor"/>
    </font>
    <font>
      <b/>
      <sz val="11"/>
      <color rgb="FFFF0000"/>
      <name val="Calibri"/>
      <family val="2"/>
      <scheme val="minor"/>
    </font>
    <font>
      <sz val="11"/>
      <color theme="1"/>
      <name val="Times New Roman"/>
      <family val="1"/>
    </font>
    <font>
      <b/>
      <sz val="11"/>
      <color theme="1"/>
      <name val="Times New Roman"/>
      <family val="1"/>
    </font>
    <font>
      <b/>
      <i/>
      <sz val="11"/>
      <color theme="1"/>
      <name val="Times New Roman"/>
      <family val="1"/>
    </font>
    <font>
      <b/>
      <u/>
      <sz val="11"/>
      <color rgb="FFFF0000"/>
      <name val="Calibri"/>
      <family val="2"/>
      <scheme val="minor"/>
    </font>
    <font>
      <sz val="11"/>
      <name val="Calibri"/>
      <family val="2"/>
      <scheme val="minor"/>
    </font>
    <font>
      <b/>
      <sz val="13"/>
      <color theme="1"/>
      <name val="Calibri"/>
      <family val="2"/>
      <scheme val="minor"/>
    </font>
  </fonts>
  <fills count="7">
    <fill>
      <patternFill patternType="none"/>
    </fill>
    <fill>
      <patternFill patternType="gray125"/>
    </fill>
    <fill>
      <patternFill patternType="solid">
        <fgColor theme="4" tint="0.59999389629810485"/>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FF00"/>
        <bgColor indexed="64"/>
      </patternFill>
    </fill>
    <fill>
      <patternFill patternType="solid">
        <fgColor theme="0" tint="-0.14999847407452621"/>
        <bgColor indexed="64"/>
      </patternFill>
    </fill>
  </fills>
  <borders count="5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double">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double">
        <color indexed="64"/>
      </left>
      <right style="thin">
        <color indexed="64"/>
      </right>
      <top style="medium">
        <color indexed="64"/>
      </top>
      <bottom/>
      <diagonal/>
    </border>
    <border>
      <left style="thin">
        <color indexed="64"/>
      </left>
      <right style="double">
        <color indexed="64"/>
      </right>
      <top style="medium">
        <color indexed="64"/>
      </top>
      <bottom/>
      <diagonal/>
    </border>
    <border>
      <left style="double">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medium">
        <color auto="1"/>
      </right>
      <top style="medium">
        <color indexed="64"/>
      </top>
      <bottom style="thin">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uble">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right style="thin">
        <color indexed="64"/>
      </right>
      <top/>
      <bottom/>
      <diagonal/>
    </border>
    <border>
      <left/>
      <right style="thin">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283">
    <xf numFmtId="0" fontId="0" fillId="0" borderId="0" xfId="0"/>
    <xf numFmtId="0" fontId="2" fillId="0" borderId="0" xfId="0" applyFont="1"/>
    <xf numFmtId="0" fontId="2" fillId="0" borderId="1" xfId="0" applyFont="1" applyBorder="1"/>
    <xf numFmtId="0" fontId="0" fillId="2" borderId="3" xfId="0" applyFill="1" applyBorder="1"/>
    <xf numFmtId="0" fontId="0" fillId="2" borderId="0" xfId="0" applyFill="1"/>
    <xf numFmtId="0" fontId="0" fillId="2" borderId="2" xfId="0" applyFill="1" applyBorder="1" applyAlignment="1">
      <alignment horizontal="center"/>
    </xf>
    <xf numFmtId="0" fontId="0" fillId="2" borderId="4" xfId="0" applyFill="1" applyBorder="1"/>
    <xf numFmtId="0" fontId="0" fillId="2" borderId="1" xfId="0" applyFill="1" applyBorder="1"/>
    <xf numFmtId="0" fontId="0" fillId="2" borderId="2" xfId="0" applyFill="1" applyBorder="1" applyAlignment="1">
      <alignment horizontal="center" vertical="top" wrapText="1"/>
    </xf>
    <xf numFmtId="0" fontId="0" fillId="2" borderId="3" xfId="0" applyFill="1" applyBorder="1" applyAlignment="1">
      <alignment horizontal="center" vertical="top" wrapText="1"/>
    </xf>
    <xf numFmtId="0" fontId="0" fillId="2" borderId="9" xfId="0" applyFill="1" applyBorder="1"/>
    <xf numFmtId="0" fontId="0" fillId="3" borderId="3" xfId="0" applyFill="1" applyBorder="1"/>
    <xf numFmtId="0" fontId="0" fillId="3" borderId="0" xfId="0" applyFill="1"/>
    <xf numFmtId="0" fontId="0" fillId="3" borderId="4" xfId="0" applyFill="1" applyBorder="1"/>
    <xf numFmtId="0" fontId="2" fillId="3" borderId="9" xfId="0" applyFont="1" applyFill="1" applyBorder="1"/>
    <xf numFmtId="0" fontId="0" fillId="3" borderId="10" xfId="0" applyFill="1" applyBorder="1"/>
    <xf numFmtId="0" fontId="0" fillId="3" borderId="9" xfId="0" applyFill="1" applyBorder="1"/>
    <xf numFmtId="0" fontId="0" fillId="4" borderId="3" xfId="0" applyFill="1" applyBorder="1"/>
    <xf numFmtId="0" fontId="0" fillId="4" borderId="0" xfId="0" applyFill="1"/>
    <xf numFmtId="0" fontId="0" fillId="4" borderId="1" xfId="0" applyFill="1" applyBorder="1"/>
    <xf numFmtId="0" fontId="0" fillId="4" borderId="4" xfId="0" applyFill="1" applyBorder="1"/>
    <xf numFmtId="0" fontId="0" fillId="4" borderId="9" xfId="0" applyFill="1" applyBorder="1"/>
    <xf numFmtId="0" fontId="2" fillId="0" borderId="0" xfId="0" applyFont="1" applyAlignment="1">
      <alignment horizontal="center"/>
    </xf>
    <xf numFmtId="0" fontId="0" fillId="4" borderId="3" xfId="0" applyFill="1" applyBorder="1" applyAlignment="1">
      <alignment horizontal="center" vertical="top" wrapText="1"/>
    </xf>
    <xf numFmtId="0" fontId="0" fillId="4" borderId="4" xfId="0" applyFill="1" applyBorder="1" applyAlignment="1">
      <alignment horizontal="center" vertical="top" wrapText="1"/>
    </xf>
    <xf numFmtId="0" fontId="0" fillId="4" borderId="3" xfId="0" applyFill="1" applyBorder="1" applyAlignment="1">
      <alignment horizontal="center"/>
    </xf>
    <xf numFmtId="0" fontId="0" fillId="2" borderId="3" xfId="0" applyFill="1" applyBorder="1" applyAlignment="1">
      <alignment horizontal="center"/>
    </xf>
    <xf numFmtId="164" fontId="0" fillId="2" borderId="1" xfId="0" applyNumberFormat="1" applyFill="1" applyBorder="1" applyAlignment="1">
      <alignment horizontal="center"/>
    </xf>
    <xf numFmtId="164" fontId="0" fillId="4" borderId="1" xfId="1" applyNumberFormat="1" applyFont="1" applyFill="1" applyBorder="1" applyAlignment="1">
      <alignment horizontal="center"/>
    </xf>
    <xf numFmtId="164" fontId="0" fillId="0" borderId="0" xfId="0" applyNumberFormat="1" applyAlignment="1">
      <alignment horizontal="center"/>
    </xf>
    <xf numFmtId="0" fontId="2" fillId="2" borderId="0" xfId="0" applyFont="1" applyFill="1" applyBorder="1"/>
    <xf numFmtId="0" fontId="0" fillId="2" borderId="0" xfId="0" applyFill="1" applyBorder="1"/>
    <xf numFmtId="0" fontId="0" fillId="2" borderId="10" xfId="0" applyFill="1" applyBorder="1" applyAlignment="1">
      <alignment horizontal="center" vertical="top" wrapText="1"/>
    </xf>
    <xf numFmtId="0" fontId="2" fillId="2" borderId="13" xfId="0" applyFont="1" applyFill="1" applyBorder="1"/>
    <xf numFmtId="0" fontId="0" fillId="2" borderId="14" xfId="0" applyFill="1" applyBorder="1"/>
    <xf numFmtId="164" fontId="0" fillId="2" borderId="15" xfId="0" applyNumberFormat="1" applyFill="1" applyBorder="1" applyAlignment="1">
      <alignment horizontal="center"/>
    </xf>
    <xf numFmtId="0" fontId="0" fillId="2" borderId="13" xfId="0" applyFill="1" applyBorder="1"/>
    <xf numFmtId="0" fontId="0" fillId="2" borderId="18" xfId="0" applyFill="1" applyBorder="1"/>
    <xf numFmtId="0" fontId="0" fillId="2" borderId="19" xfId="0" applyFill="1" applyBorder="1"/>
    <xf numFmtId="0" fontId="0" fillId="2" borderId="21" xfId="0" applyFill="1" applyBorder="1"/>
    <xf numFmtId="0" fontId="2" fillId="3" borderId="0" xfId="0" applyFont="1" applyFill="1" applyBorder="1"/>
    <xf numFmtId="164" fontId="0" fillId="3" borderId="0" xfId="1" applyNumberFormat="1" applyFont="1" applyFill="1" applyBorder="1" applyAlignment="1">
      <alignment horizontal="center"/>
    </xf>
    <xf numFmtId="0" fontId="0" fillId="3" borderId="0" xfId="0" applyFill="1" applyBorder="1"/>
    <xf numFmtId="0" fontId="0" fillId="3" borderId="18" xfId="0" applyFill="1" applyBorder="1"/>
    <xf numFmtId="0" fontId="0" fillId="3" borderId="19" xfId="0" applyFill="1" applyBorder="1"/>
    <xf numFmtId="0" fontId="0" fillId="3" borderId="21" xfId="0" applyFill="1" applyBorder="1"/>
    <xf numFmtId="0" fontId="2" fillId="4" borderId="0" xfId="0" applyFont="1" applyFill="1" applyBorder="1"/>
    <xf numFmtId="164" fontId="0" fillId="4" borderId="0" xfId="1" applyNumberFormat="1" applyFont="1" applyFill="1" applyBorder="1" applyAlignment="1">
      <alignment horizontal="center"/>
    </xf>
    <xf numFmtId="0" fontId="0" fillId="4" borderId="0" xfId="0" applyFill="1" applyBorder="1"/>
    <xf numFmtId="0" fontId="0" fillId="4" borderId="18" xfId="0" applyFill="1" applyBorder="1"/>
    <xf numFmtId="0" fontId="0" fillId="4" borderId="0" xfId="0" applyFill="1" applyBorder="1" applyAlignment="1">
      <alignment horizontal="right"/>
    </xf>
    <xf numFmtId="0" fontId="0" fillId="4" borderId="19" xfId="0" applyFill="1" applyBorder="1"/>
    <xf numFmtId="0" fontId="0" fillId="4" borderId="27" xfId="0" applyFill="1" applyBorder="1"/>
    <xf numFmtId="0" fontId="0" fillId="4" borderId="28" xfId="0" applyFill="1" applyBorder="1"/>
    <xf numFmtId="164" fontId="0" fillId="4" borderId="27" xfId="1" applyNumberFormat="1" applyFont="1" applyFill="1" applyBorder="1" applyAlignment="1">
      <alignment horizontal="center"/>
    </xf>
    <xf numFmtId="0" fontId="0" fillId="4" borderId="29" xfId="0" applyFill="1" applyBorder="1"/>
    <xf numFmtId="0" fontId="3" fillId="0" borderId="13" xfId="0" applyFont="1" applyFill="1" applyBorder="1"/>
    <xf numFmtId="0" fontId="3" fillId="0" borderId="14" xfId="0" applyFont="1" applyFill="1" applyBorder="1" applyAlignment="1">
      <alignment horizontal="center"/>
    </xf>
    <xf numFmtId="164" fontId="3" fillId="0" borderId="13" xfId="0" applyNumberFormat="1" applyFont="1" applyFill="1" applyBorder="1" applyAlignment="1">
      <alignment horizontal="center"/>
    </xf>
    <xf numFmtId="0" fontId="3" fillId="0" borderId="14" xfId="0" applyFont="1" applyFill="1" applyBorder="1"/>
    <xf numFmtId="0" fontId="3" fillId="0" borderId="16" xfId="0" applyFont="1" applyFill="1" applyBorder="1"/>
    <xf numFmtId="0" fontId="3" fillId="0" borderId="0" xfId="0" applyFont="1" applyFill="1" applyBorder="1" applyAlignment="1">
      <alignment horizontal="center"/>
    </xf>
    <xf numFmtId="0" fontId="3" fillId="0" borderId="3" xfId="0" applyFont="1" applyFill="1" applyBorder="1"/>
    <xf numFmtId="164" fontId="3" fillId="0" borderId="0" xfId="0" applyNumberFormat="1" applyFont="1" applyFill="1" applyBorder="1" applyAlignment="1">
      <alignment horizontal="center"/>
    </xf>
    <xf numFmtId="0" fontId="3" fillId="0" borderId="0" xfId="0" applyFont="1" applyFill="1" applyBorder="1"/>
    <xf numFmtId="0" fontId="3" fillId="0" borderId="18" xfId="0" applyFont="1" applyFill="1" applyBorder="1"/>
    <xf numFmtId="0" fontId="3" fillId="0" borderId="3" xfId="0" applyFont="1" applyFill="1" applyBorder="1" applyAlignment="1">
      <alignment horizontal="center"/>
    </xf>
    <xf numFmtId="0" fontId="3" fillId="0" borderId="27" xfId="0" applyFont="1" applyFill="1" applyBorder="1"/>
    <xf numFmtId="0" fontId="3" fillId="0" borderId="28" xfId="0" applyFont="1" applyFill="1" applyBorder="1"/>
    <xf numFmtId="164" fontId="3" fillId="0" borderId="27" xfId="0" applyNumberFormat="1" applyFont="1" applyFill="1" applyBorder="1" applyAlignment="1">
      <alignment horizontal="center"/>
    </xf>
    <xf numFmtId="0" fontId="3" fillId="0" borderId="29" xfId="0" applyFont="1" applyFill="1" applyBorder="1"/>
    <xf numFmtId="0" fontId="0" fillId="3" borderId="3" xfId="0" applyFill="1" applyBorder="1" applyAlignment="1">
      <alignment horizontal="center"/>
    </xf>
    <xf numFmtId="0" fontId="0" fillId="3" borderId="8" xfId="0" applyFill="1" applyBorder="1"/>
    <xf numFmtId="0" fontId="0" fillId="3" borderId="4" xfId="0" applyFill="1" applyBorder="1" applyAlignment="1">
      <alignment horizontal="center"/>
    </xf>
    <xf numFmtId="0" fontId="0" fillId="4" borderId="4" xfId="0" applyFill="1" applyBorder="1" applyAlignment="1">
      <alignment horizontal="center"/>
    </xf>
    <xf numFmtId="165" fontId="0" fillId="2" borderId="5" xfId="1" applyNumberFormat="1" applyFont="1" applyFill="1" applyBorder="1" applyAlignment="1">
      <alignment horizontal="center"/>
    </xf>
    <xf numFmtId="165" fontId="0" fillId="2" borderId="0" xfId="1" applyNumberFormat="1" applyFont="1" applyFill="1" applyBorder="1" applyAlignment="1">
      <alignment horizontal="center"/>
    </xf>
    <xf numFmtId="165" fontId="0" fillId="2" borderId="1" xfId="1" applyNumberFormat="1" applyFont="1" applyFill="1" applyBorder="1" applyAlignment="1">
      <alignment horizontal="center"/>
    </xf>
    <xf numFmtId="165" fontId="0" fillId="3" borderId="0" xfId="1" applyNumberFormat="1" applyFont="1" applyFill="1" applyBorder="1" applyAlignment="1">
      <alignment horizontal="center"/>
    </xf>
    <xf numFmtId="165" fontId="0" fillId="3" borderId="1" xfId="1" applyNumberFormat="1" applyFont="1" applyFill="1" applyBorder="1" applyAlignment="1">
      <alignment horizontal="center"/>
    </xf>
    <xf numFmtId="165" fontId="0" fillId="3" borderId="9" xfId="1" applyNumberFormat="1" applyFont="1" applyFill="1" applyBorder="1" applyAlignment="1">
      <alignment horizontal="center"/>
    </xf>
    <xf numFmtId="165" fontId="0" fillId="4" borderId="0" xfId="1" applyNumberFormat="1" applyFont="1" applyFill="1" applyBorder="1" applyAlignment="1">
      <alignment horizontal="center"/>
    </xf>
    <xf numFmtId="165" fontId="0" fillId="4" borderId="1" xfId="1" applyNumberFormat="1" applyFont="1" applyFill="1" applyBorder="1" applyAlignment="1">
      <alignment horizontal="center"/>
    </xf>
    <xf numFmtId="0" fontId="0" fillId="2" borderId="14" xfId="0" applyFill="1" applyBorder="1" applyAlignment="1">
      <alignment vertical="center" wrapText="1"/>
    </xf>
    <xf numFmtId="0" fontId="0" fillId="2" borderId="3" xfId="0" applyFill="1" applyBorder="1" applyAlignment="1">
      <alignment vertical="center" wrapText="1"/>
    </xf>
    <xf numFmtId="0" fontId="0" fillId="2" borderId="4" xfId="0" applyFill="1" applyBorder="1" applyAlignment="1">
      <alignment vertical="center" wrapText="1"/>
    </xf>
    <xf numFmtId="0" fontId="0" fillId="2" borderId="16" xfId="0" applyFill="1" applyBorder="1" applyAlignment="1">
      <alignment vertical="top" wrapText="1"/>
    </xf>
    <xf numFmtId="0" fontId="0" fillId="2" borderId="18" xfId="0" applyFill="1" applyBorder="1" applyAlignment="1">
      <alignment vertical="top" wrapText="1"/>
    </xf>
    <xf numFmtId="0" fontId="0" fillId="2" borderId="19" xfId="0" applyFill="1" applyBorder="1" applyAlignment="1">
      <alignment vertical="top" wrapText="1"/>
    </xf>
    <xf numFmtId="0" fontId="0" fillId="2" borderId="0" xfId="0" applyFill="1" applyBorder="1" applyAlignment="1">
      <alignment horizontal="left"/>
    </xf>
    <xf numFmtId="0" fontId="0" fillId="2" borderId="5" xfId="0" applyFill="1" applyBorder="1"/>
    <xf numFmtId="0" fontId="0" fillId="2" borderId="25" xfId="0" applyFill="1" applyBorder="1" applyAlignment="1">
      <alignment vertical="top" wrapText="1"/>
    </xf>
    <xf numFmtId="0" fontId="0" fillId="2" borderId="4" xfId="0" applyFill="1" applyBorder="1" applyAlignment="1">
      <alignment horizontal="center"/>
    </xf>
    <xf numFmtId="0" fontId="0" fillId="3" borderId="10" xfId="0" applyFill="1" applyBorder="1" applyAlignment="1">
      <alignment horizontal="center"/>
    </xf>
    <xf numFmtId="0" fontId="0" fillId="0" borderId="0" xfId="0" applyAlignment="1">
      <alignment vertical="top" wrapText="1"/>
    </xf>
    <xf numFmtId="0" fontId="5" fillId="0" borderId="0" xfId="0" applyFont="1" applyAlignment="1">
      <alignment vertical="top" wrapText="1"/>
    </xf>
    <xf numFmtId="0" fontId="0" fillId="4" borderId="3" xfId="0" applyFill="1" applyBorder="1" applyAlignment="1">
      <alignment horizontal="center"/>
    </xf>
    <xf numFmtId="0" fontId="7" fillId="0" borderId="0" xfId="0" applyFont="1"/>
    <xf numFmtId="0" fontId="7" fillId="0" borderId="0" xfId="0" applyFont="1" applyAlignment="1">
      <alignment horizontal="center"/>
    </xf>
    <xf numFmtId="0" fontId="7" fillId="0" borderId="13" xfId="0" applyFont="1" applyBorder="1"/>
    <xf numFmtId="0" fontId="7" fillId="0" borderId="0" xfId="0" applyFont="1" applyBorder="1"/>
    <xf numFmtId="0" fontId="7" fillId="0" borderId="38" xfId="0" applyFont="1" applyBorder="1" applyAlignment="1">
      <alignment horizontal="center"/>
    </xf>
    <xf numFmtId="0" fontId="7" fillId="0" borderId="3" xfId="0" applyFont="1" applyBorder="1" applyAlignment="1">
      <alignment horizontal="center"/>
    </xf>
    <xf numFmtId="0" fontId="7" fillId="0" borderId="39" xfId="0" applyFont="1" applyBorder="1" applyAlignment="1">
      <alignment horizontal="center"/>
    </xf>
    <xf numFmtId="0" fontId="7" fillId="0" borderId="27" xfId="0" applyFont="1" applyBorder="1"/>
    <xf numFmtId="0" fontId="7" fillId="0" borderId="40" xfId="0" applyFont="1" applyBorder="1" applyAlignment="1">
      <alignment horizontal="center"/>
    </xf>
    <xf numFmtId="0" fontId="7" fillId="0" borderId="28" xfId="0" applyFont="1" applyBorder="1" applyAlignment="1">
      <alignment horizontal="center"/>
    </xf>
    <xf numFmtId="0" fontId="7" fillId="0" borderId="41" xfId="0" applyFont="1" applyBorder="1" applyAlignment="1">
      <alignment horizontal="center"/>
    </xf>
    <xf numFmtId="167" fontId="7" fillId="3" borderId="39" xfId="1" applyNumberFormat="1" applyFont="1" applyFill="1" applyBorder="1" applyAlignment="1">
      <alignment horizontal="center"/>
    </xf>
    <xf numFmtId="167" fontId="7" fillId="5" borderId="39" xfId="1" applyNumberFormat="1" applyFont="1" applyFill="1" applyBorder="1" applyAlignment="1">
      <alignment horizontal="center"/>
    </xf>
    <xf numFmtId="167" fontId="7" fillId="3" borderId="38" xfId="1" applyNumberFormat="1" applyFont="1" applyFill="1" applyBorder="1" applyAlignment="1">
      <alignment horizontal="center"/>
    </xf>
    <xf numFmtId="167" fontId="7" fillId="3" borderId="3" xfId="1" applyNumberFormat="1" applyFont="1" applyFill="1" applyBorder="1" applyAlignment="1">
      <alignment horizontal="center"/>
    </xf>
    <xf numFmtId="167" fontId="7" fillId="5" borderId="38" xfId="1" applyNumberFormat="1" applyFont="1" applyFill="1" applyBorder="1" applyAlignment="1">
      <alignment horizontal="center"/>
    </xf>
    <xf numFmtId="167" fontId="7" fillId="5" borderId="3" xfId="1" applyNumberFormat="1" applyFont="1" applyFill="1" applyBorder="1" applyAlignment="1">
      <alignment horizontal="center"/>
    </xf>
    <xf numFmtId="0" fontId="7" fillId="5" borderId="0" xfId="0" applyFont="1" applyFill="1" applyAlignment="1">
      <alignment horizontal="center"/>
    </xf>
    <xf numFmtId="0" fontId="7" fillId="3" borderId="0" xfId="0" applyFont="1" applyFill="1" applyAlignment="1">
      <alignment horizontal="center"/>
    </xf>
    <xf numFmtId="0" fontId="8" fillId="0" borderId="0" xfId="0" applyFont="1"/>
    <xf numFmtId="0" fontId="9" fillId="0" borderId="0" xfId="0" applyFont="1"/>
    <xf numFmtId="0" fontId="8" fillId="6" borderId="13" xfId="0" applyFont="1" applyFill="1" applyBorder="1"/>
    <xf numFmtId="0" fontId="8" fillId="6" borderId="0" xfId="0" applyFont="1" applyFill="1" applyBorder="1"/>
    <xf numFmtId="0" fontId="8" fillId="6" borderId="38" xfId="0" applyFont="1" applyFill="1" applyBorder="1" applyAlignment="1">
      <alignment horizontal="center"/>
    </xf>
    <xf numFmtId="0" fontId="8" fillId="6" borderId="3" xfId="0" applyFont="1" applyFill="1" applyBorder="1" applyAlignment="1">
      <alignment horizontal="center"/>
    </xf>
    <xf numFmtId="0" fontId="8" fillId="6" borderId="39" xfId="0" applyFont="1" applyFill="1" applyBorder="1" applyAlignment="1">
      <alignment horizontal="center"/>
    </xf>
    <xf numFmtId="0" fontId="8" fillId="6" borderId="27" xfId="0" applyFont="1" applyFill="1" applyBorder="1"/>
    <xf numFmtId="0" fontId="8" fillId="6" borderId="40" xfId="0" applyFont="1" applyFill="1" applyBorder="1" applyAlignment="1">
      <alignment horizontal="center"/>
    </xf>
    <xf numFmtId="0" fontId="8" fillId="6" borderId="28" xfId="0" applyFont="1" applyFill="1" applyBorder="1" applyAlignment="1">
      <alignment horizontal="center"/>
    </xf>
    <xf numFmtId="0" fontId="8" fillId="6" borderId="41" xfId="0" applyFont="1" applyFill="1" applyBorder="1" applyAlignment="1">
      <alignment horizontal="center"/>
    </xf>
    <xf numFmtId="167" fontId="7" fillId="0" borderId="0" xfId="1" applyNumberFormat="1" applyFont="1"/>
    <xf numFmtId="167" fontId="8" fillId="0" borderId="0" xfId="1" applyNumberFormat="1" applyFont="1" applyAlignment="1">
      <alignment horizontal="center"/>
    </xf>
    <xf numFmtId="167" fontId="7" fillId="0" borderId="3" xfId="1" applyNumberFormat="1" applyFont="1" applyFill="1" applyBorder="1" applyAlignment="1">
      <alignment horizontal="center"/>
    </xf>
    <xf numFmtId="167" fontId="7" fillId="0" borderId="39" xfId="1" applyNumberFormat="1" applyFont="1" applyFill="1" applyBorder="1" applyAlignment="1">
      <alignment horizontal="center"/>
    </xf>
    <xf numFmtId="167" fontId="7" fillId="0" borderId="38" xfId="1" applyNumberFormat="1" applyFont="1" applyFill="1" applyBorder="1" applyAlignment="1">
      <alignment horizontal="center"/>
    </xf>
    <xf numFmtId="166" fontId="7" fillId="3" borderId="38" xfId="1" applyNumberFormat="1" applyFont="1" applyFill="1" applyBorder="1" applyAlignment="1">
      <alignment horizontal="center"/>
    </xf>
    <xf numFmtId="167" fontId="7" fillId="0" borderId="0" xfId="1" applyNumberFormat="1" applyFont="1" applyAlignment="1">
      <alignment horizontal="center"/>
    </xf>
    <xf numFmtId="0" fontId="7" fillId="0" borderId="30" xfId="0" applyFont="1" applyBorder="1"/>
    <xf numFmtId="0" fontId="7" fillId="0" borderId="36" xfId="0" applyFont="1" applyBorder="1" applyAlignment="1">
      <alignment horizontal="center"/>
    </xf>
    <xf numFmtId="0" fontId="7" fillId="0" borderId="14" xfId="0" applyFont="1" applyBorder="1" applyAlignment="1">
      <alignment horizontal="center"/>
    </xf>
    <xf numFmtId="0" fontId="7" fillId="0" borderId="37" xfId="0" applyFont="1" applyBorder="1" applyAlignment="1">
      <alignment horizontal="center"/>
    </xf>
    <xf numFmtId="0" fontId="7" fillId="0" borderId="32" xfId="0" applyFont="1" applyBorder="1"/>
    <xf numFmtId="0" fontId="7" fillId="0" borderId="32" xfId="0" applyFont="1" applyBorder="1" applyAlignment="1">
      <alignment horizontal="right"/>
    </xf>
    <xf numFmtId="0" fontId="7" fillId="0" borderId="32" xfId="0" applyFont="1" applyBorder="1" applyAlignment="1">
      <alignment horizontal="left"/>
    </xf>
    <xf numFmtId="0" fontId="7" fillId="0" borderId="34" xfId="0" applyFont="1" applyBorder="1"/>
    <xf numFmtId="0" fontId="8" fillId="0" borderId="0" xfId="0" applyFont="1" applyAlignment="1">
      <alignment horizontal="right"/>
    </xf>
    <xf numFmtId="167" fontId="8" fillId="0" borderId="0" xfId="1" applyNumberFormat="1" applyFont="1"/>
    <xf numFmtId="0" fontId="8" fillId="6" borderId="33" xfId="0" applyFont="1" applyFill="1" applyBorder="1" applyAlignment="1">
      <alignment horizontal="center"/>
    </xf>
    <xf numFmtId="0" fontId="0" fillId="0" borderId="35" xfId="0" applyBorder="1"/>
    <xf numFmtId="0" fontId="0" fillId="0" borderId="31" xfId="0" applyBorder="1"/>
    <xf numFmtId="0" fontId="0" fillId="0" borderId="33" xfId="0" applyBorder="1"/>
    <xf numFmtId="167" fontId="2" fillId="0" borderId="33" xfId="0" applyNumberFormat="1" applyFont="1" applyBorder="1"/>
    <xf numFmtId="167" fontId="8" fillId="6" borderId="38" xfId="1" applyNumberFormat="1" applyFont="1" applyFill="1" applyBorder="1" applyAlignment="1">
      <alignment horizontal="center"/>
    </xf>
    <xf numFmtId="167" fontId="8" fillId="6" borderId="38" xfId="1" applyNumberFormat="1" applyFont="1" applyFill="1" applyBorder="1"/>
    <xf numFmtId="0" fontId="2" fillId="6" borderId="35" xfId="0" applyFont="1" applyFill="1" applyBorder="1"/>
    <xf numFmtId="0" fontId="10" fillId="4" borderId="3" xfId="0" applyFont="1" applyFill="1" applyBorder="1"/>
    <xf numFmtId="0" fontId="8" fillId="0" borderId="32" xfId="0" applyFont="1" applyBorder="1"/>
    <xf numFmtId="0" fontId="8" fillId="0" borderId="32" xfId="0" applyFont="1" applyBorder="1" applyAlignment="1">
      <alignment horizontal="left"/>
    </xf>
    <xf numFmtId="0" fontId="6" fillId="3" borderId="3" xfId="0" applyFont="1" applyFill="1" applyBorder="1" applyAlignment="1">
      <alignment horizontal="center"/>
    </xf>
    <xf numFmtId="0" fontId="6" fillId="4" borderId="3" xfId="0" applyFont="1" applyFill="1" applyBorder="1" applyAlignment="1">
      <alignment horizontal="center"/>
    </xf>
    <xf numFmtId="164" fontId="4" fillId="2" borderId="0" xfId="0" applyNumberFormat="1" applyFont="1" applyFill="1" applyBorder="1" applyAlignment="1">
      <alignment horizontal="center"/>
    </xf>
    <xf numFmtId="0" fontId="0" fillId="2" borderId="47" xfId="0" applyFill="1" applyBorder="1" applyAlignment="1">
      <alignment horizontal="center"/>
    </xf>
    <xf numFmtId="0" fontId="4" fillId="2" borderId="47" xfId="0" applyFont="1" applyFill="1" applyBorder="1" applyAlignment="1">
      <alignment horizontal="center"/>
    </xf>
    <xf numFmtId="165" fontId="4" fillId="2" borderId="48" xfId="1" applyNumberFormat="1" applyFont="1" applyFill="1" applyBorder="1" applyAlignment="1">
      <alignment horizontal="center"/>
    </xf>
    <xf numFmtId="0" fontId="0" fillId="2" borderId="47" xfId="0" applyFill="1" applyBorder="1" applyAlignment="1">
      <alignment vertical="center" wrapText="1"/>
    </xf>
    <xf numFmtId="0" fontId="0" fillId="4" borderId="4" xfId="0" applyFill="1" applyBorder="1" applyAlignment="1">
      <alignment horizontal="center"/>
    </xf>
    <xf numFmtId="165" fontId="11" fillId="3" borderId="4" xfId="0" applyNumberFormat="1" applyFont="1" applyFill="1" applyBorder="1" applyAlignment="1">
      <alignment horizontal="center" vertical="center" wrapText="1"/>
    </xf>
    <xf numFmtId="0" fontId="0" fillId="2" borderId="49" xfId="0" applyFill="1" applyBorder="1" applyAlignment="1">
      <alignment horizontal="center" vertical="center" wrapText="1"/>
    </xf>
    <xf numFmtId="6" fontId="0" fillId="2" borderId="49" xfId="0" applyNumberFormat="1" applyFill="1" applyBorder="1" applyAlignment="1">
      <alignment horizontal="center" vertical="center" wrapText="1"/>
    </xf>
    <xf numFmtId="164" fontId="11" fillId="3" borderId="52" xfId="1" applyNumberFormat="1" applyFont="1" applyFill="1" applyBorder="1" applyAlignment="1">
      <alignment horizontal="center" vertical="center" wrapText="1"/>
    </xf>
    <xf numFmtId="164" fontId="11" fillId="3" borderId="11" xfId="1" applyNumberFormat="1" applyFont="1" applyFill="1" applyBorder="1" applyAlignment="1">
      <alignment horizontal="center" vertical="center"/>
    </xf>
    <xf numFmtId="0" fontId="11" fillId="3" borderId="54" xfId="0" applyFont="1" applyFill="1" applyBorder="1" applyAlignment="1">
      <alignment horizontal="center" wrapText="1"/>
    </xf>
    <xf numFmtId="165" fontId="11" fillId="3" borderId="54" xfId="0" applyNumberFormat="1" applyFont="1" applyFill="1" applyBorder="1" applyAlignment="1">
      <alignment horizontal="center" vertical="center" wrapText="1"/>
    </xf>
    <xf numFmtId="0" fontId="11" fillId="3" borderId="3" xfId="0" applyFont="1" applyFill="1" applyBorder="1" applyAlignment="1">
      <alignment horizontal="center" wrapText="1"/>
    </xf>
    <xf numFmtId="0" fontId="11" fillId="3" borderId="53" xfId="0" applyFont="1" applyFill="1" applyBorder="1" applyAlignment="1">
      <alignment horizontal="center" wrapText="1"/>
    </xf>
    <xf numFmtId="165" fontId="11" fillId="3" borderId="3" xfId="0" applyNumberFormat="1" applyFont="1" applyFill="1" applyBorder="1" applyAlignment="1">
      <alignment horizontal="center" vertical="center" wrapText="1"/>
    </xf>
    <xf numFmtId="0" fontId="0" fillId="2" borderId="3" xfId="0" applyFill="1" applyBorder="1" applyAlignment="1">
      <alignment horizontal="center" vertical="center"/>
    </xf>
    <xf numFmtId="165" fontId="11" fillId="3" borderId="55" xfId="1" applyNumberFormat="1" applyFont="1" applyFill="1" applyBorder="1" applyAlignment="1">
      <alignment horizontal="center" vertical="center"/>
    </xf>
    <xf numFmtId="0" fontId="11" fillId="3" borderId="54" xfId="0" applyFont="1" applyFill="1" applyBorder="1" applyAlignment="1">
      <alignment horizontal="center" vertical="center" wrapText="1"/>
    </xf>
    <xf numFmtId="0" fontId="0" fillId="2" borderId="3" xfId="0" applyFill="1" applyBorder="1" applyAlignment="1">
      <alignment horizontal="left"/>
    </xf>
    <xf numFmtId="165" fontId="0" fillId="4" borderId="4" xfId="1" applyNumberFormat="1" applyFont="1" applyFill="1" applyBorder="1" applyAlignment="1">
      <alignment horizontal="center"/>
    </xf>
    <xf numFmtId="0" fontId="0" fillId="2" borderId="49" xfId="0" applyFill="1" applyBorder="1" applyAlignment="1">
      <alignment horizontal="center" vertical="center"/>
    </xf>
    <xf numFmtId="0" fontId="11" fillId="3" borderId="50" xfId="0" applyFont="1" applyFill="1" applyBorder="1" applyAlignment="1">
      <alignment horizontal="center" vertical="center" wrapText="1"/>
    </xf>
    <xf numFmtId="0" fontId="0" fillId="3" borderId="0" xfId="0" applyFill="1" applyBorder="1" applyAlignment="1">
      <alignment vertical="center"/>
    </xf>
    <xf numFmtId="167" fontId="7" fillId="0" borderId="57" xfId="1" applyNumberFormat="1" applyFont="1" applyBorder="1"/>
    <xf numFmtId="167" fontId="7" fillId="0" borderId="58" xfId="1" applyNumberFormat="1" applyFont="1" applyBorder="1"/>
    <xf numFmtId="167" fontId="7" fillId="0" borderId="36" xfId="1" applyNumberFormat="1" applyFont="1" applyBorder="1"/>
    <xf numFmtId="0" fontId="12" fillId="0" borderId="0" xfId="0" applyFont="1"/>
    <xf numFmtId="0" fontId="6" fillId="3" borderId="3" xfId="0" applyNumberFormat="1" applyFont="1" applyFill="1" applyBorder="1" applyAlignment="1">
      <alignment horizontal="center"/>
    </xf>
    <xf numFmtId="167" fontId="0" fillId="0" borderId="0" xfId="0" applyNumberFormat="1"/>
    <xf numFmtId="0" fontId="7" fillId="5" borderId="3" xfId="0" applyFont="1" applyFill="1" applyBorder="1" applyAlignment="1">
      <alignment horizontal="center"/>
    </xf>
    <xf numFmtId="0" fontId="6" fillId="0" borderId="0" xfId="0" applyFont="1" applyAlignment="1">
      <alignment horizontal="center" vertical="center"/>
    </xf>
    <xf numFmtId="0" fontId="3" fillId="0" borderId="1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0" fillId="2" borderId="2" xfId="0" applyFill="1" applyBorder="1" applyAlignment="1">
      <alignment horizontal="left" wrapText="1"/>
    </xf>
    <xf numFmtId="0" fontId="0" fillId="2" borderId="3" xfId="0" applyFill="1" applyBorder="1" applyAlignment="1">
      <alignment horizontal="left" wrapText="1"/>
    </xf>
    <xf numFmtId="0" fontId="0" fillId="4" borderId="25" xfId="0" applyFill="1" applyBorder="1" applyAlignment="1">
      <alignment horizontal="left" vertical="center" wrapText="1"/>
    </xf>
    <xf numFmtId="0" fontId="0" fillId="4" borderId="18" xfId="0" applyFill="1" applyBorder="1" applyAlignment="1">
      <alignment horizontal="left" vertical="center" wrapText="1"/>
    </xf>
    <xf numFmtId="0" fontId="0" fillId="4" borderId="19" xfId="0" applyFill="1" applyBorder="1" applyAlignment="1">
      <alignment horizontal="left" vertical="center" wrapText="1"/>
    </xf>
    <xf numFmtId="0" fontId="0" fillId="4" borderId="25" xfId="0" applyFill="1" applyBorder="1" applyAlignment="1">
      <alignment horizontal="left" vertical="top" wrapText="1"/>
    </xf>
    <xf numFmtId="0" fontId="0" fillId="4" borderId="18" xfId="0" applyFill="1" applyBorder="1" applyAlignment="1">
      <alignment horizontal="left" vertical="top" wrapText="1"/>
    </xf>
    <xf numFmtId="0" fontId="0" fillId="4" borderId="19" xfId="0" applyFill="1" applyBorder="1" applyAlignment="1">
      <alignment horizontal="left" vertical="top" wrapText="1"/>
    </xf>
    <xf numFmtId="0" fontId="0" fillId="4" borderId="2" xfId="0" applyFill="1" applyBorder="1" applyAlignment="1">
      <alignment horizontal="left" vertical="top" wrapText="1"/>
    </xf>
    <xf numFmtId="0" fontId="0" fillId="4" borderId="3" xfId="0" applyFill="1" applyBorder="1" applyAlignment="1">
      <alignment horizontal="left" vertical="top" wrapText="1"/>
    </xf>
    <xf numFmtId="0" fontId="0" fillId="4" borderId="4" xfId="0" applyFill="1" applyBorder="1" applyAlignment="1">
      <alignment horizontal="left" vertical="top"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165" fontId="0" fillId="2" borderId="2" xfId="1" applyNumberFormat="1" applyFont="1" applyFill="1" applyBorder="1" applyAlignment="1">
      <alignment horizontal="center" vertical="center"/>
    </xf>
    <xf numFmtId="165" fontId="0" fillId="2" borderId="3" xfId="1" applyNumberFormat="1" applyFont="1" applyFill="1" applyBorder="1" applyAlignment="1">
      <alignment horizontal="center" vertical="center"/>
    </xf>
    <xf numFmtId="165" fontId="0" fillId="2" borderId="4" xfId="1" applyNumberFormat="1"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10" xfId="0" applyFill="1" applyBorder="1" applyAlignment="1">
      <alignment horizontal="left" vertical="center"/>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4" xfId="0" applyFill="1" applyBorder="1" applyAlignment="1">
      <alignment horizontal="left" vertical="top" wrapText="1"/>
    </xf>
    <xf numFmtId="0" fontId="0" fillId="0" borderId="0" xfId="0" applyAlignment="1">
      <alignment horizontal="left" vertical="top" wrapText="1"/>
    </xf>
    <xf numFmtId="0" fontId="3" fillId="0" borderId="12"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0" fillId="4" borderId="11" xfId="0" applyFill="1" applyBorder="1" applyAlignment="1">
      <alignment horizontal="center" vertical="center" wrapText="1"/>
    </xf>
    <xf numFmtId="0" fontId="0" fillId="4" borderId="3" xfId="0" applyFill="1" applyBorder="1" applyAlignment="1">
      <alignment horizontal="center" vertical="center" wrapText="1"/>
    </xf>
    <xf numFmtId="0" fontId="0" fillId="4" borderId="4" xfId="0" applyFill="1" applyBorder="1" applyAlignment="1">
      <alignment horizontal="center" vertical="center" wrapText="1"/>
    </xf>
    <xf numFmtId="0" fontId="0" fillId="4" borderId="24" xfId="0" applyFill="1" applyBorder="1" applyAlignment="1">
      <alignment horizontal="left" vertical="top" wrapText="1"/>
    </xf>
    <xf numFmtId="0" fontId="2" fillId="3" borderId="17"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4" borderId="23"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2" fillId="4" borderId="26" xfId="0" applyFont="1" applyFill="1" applyBorder="1" applyAlignment="1">
      <alignment horizontal="center" vertical="center" wrapText="1"/>
    </xf>
    <xf numFmtId="0" fontId="0" fillId="2" borderId="2" xfId="0" applyFill="1" applyBorder="1" applyAlignment="1">
      <alignment horizontal="center" vertical="center" wrapText="1"/>
    </xf>
    <xf numFmtId="0" fontId="0" fillId="2" borderId="10" xfId="0" applyFill="1" applyBorder="1" applyAlignment="1">
      <alignment horizontal="center" vertical="center" wrapText="1"/>
    </xf>
    <xf numFmtId="165" fontId="0" fillId="2" borderId="5" xfId="1" applyNumberFormat="1" applyFont="1" applyFill="1" applyBorder="1" applyAlignment="1">
      <alignment horizontal="center" vertical="center" wrapText="1"/>
    </xf>
    <xf numFmtId="165" fontId="0" fillId="2" borderId="0" xfId="1" applyNumberFormat="1" applyFont="1" applyFill="1" applyBorder="1" applyAlignment="1">
      <alignment horizontal="center" vertical="center" wrapText="1"/>
    </xf>
    <xf numFmtId="165" fontId="0" fillId="2" borderId="9" xfId="1" applyNumberFormat="1" applyFont="1" applyFill="1" applyBorder="1" applyAlignment="1">
      <alignment horizontal="center" vertical="center" wrapText="1"/>
    </xf>
    <xf numFmtId="0" fontId="4" fillId="3" borderId="2" xfId="0" applyFont="1" applyFill="1" applyBorder="1" applyAlignment="1">
      <alignment horizontal="left" vertical="top" wrapText="1"/>
    </xf>
    <xf numFmtId="0" fontId="4" fillId="3" borderId="3" xfId="0" applyFont="1" applyFill="1" applyBorder="1" applyAlignment="1">
      <alignment horizontal="left" vertical="top" wrapText="1"/>
    </xf>
    <xf numFmtId="0" fontId="4" fillId="3" borderId="4" xfId="0" applyFont="1" applyFill="1" applyBorder="1" applyAlignment="1">
      <alignment horizontal="left" vertical="top" wrapText="1"/>
    </xf>
    <xf numFmtId="0" fontId="0" fillId="3" borderId="25" xfId="0" applyFill="1" applyBorder="1" applyAlignment="1">
      <alignment horizontal="left" vertical="top" wrapText="1"/>
    </xf>
    <xf numFmtId="0" fontId="0" fillId="3" borderId="18" xfId="0" applyFill="1" applyBorder="1" applyAlignment="1">
      <alignment horizontal="left" vertical="top" wrapText="1"/>
    </xf>
    <xf numFmtId="0" fontId="0" fillId="4" borderId="2" xfId="0" applyFill="1"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0" fontId="0" fillId="4" borderId="2" xfId="0" applyFill="1" applyBorder="1" applyAlignment="1">
      <alignment horizontal="left" wrapText="1"/>
    </xf>
    <xf numFmtId="0" fontId="0" fillId="4" borderId="3" xfId="0" applyFill="1" applyBorder="1" applyAlignment="1">
      <alignment horizontal="left" wrapText="1"/>
    </xf>
    <xf numFmtId="0" fontId="0" fillId="4" borderId="4" xfId="0" applyFill="1" applyBorder="1" applyAlignment="1">
      <alignment horizontal="left" wrapText="1"/>
    </xf>
    <xf numFmtId="0" fontId="0" fillId="4" borderId="2" xfId="0" applyFill="1" applyBorder="1" applyAlignment="1">
      <alignment horizontal="center" vertical="top" wrapText="1"/>
    </xf>
    <xf numFmtId="0" fontId="0" fillId="4" borderId="3" xfId="0" applyFill="1" applyBorder="1" applyAlignment="1">
      <alignment horizontal="center" vertical="top" wrapText="1"/>
    </xf>
    <xf numFmtId="0" fontId="0" fillId="4" borderId="4" xfId="0" applyFill="1" applyBorder="1" applyAlignment="1">
      <alignment horizontal="center" vertical="top" wrapText="1"/>
    </xf>
    <xf numFmtId="0" fontId="0" fillId="2" borderId="2" xfId="0" applyFill="1" applyBorder="1" applyAlignment="1">
      <alignment horizontal="right" vertical="center" wrapText="1"/>
    </xf>
    <xf numFmtId="0" fontId="0" fillId="2" borderId="3" xfId="0" applyFill="1" applyBorder="1" applyAlignment="1">
      <alignment horizontal="right" vertical="center" wrapText="1"/>
    </xf>
    <xf numFmtId="0" fontId="0" fillId="2" borderId="4" xfId="0" applyFill="1" applyBorder="1" applyAlignment="1">
      <alignment horizontal="right" vertical="center" wrapText="1"/>
    </xf>
    <xf numFmtId="0" fontId="0" fillId="2" borderId="18" xfId="0" applyFill="1" applyBorder="1" applyAlignment="1">
      <alignment horizontal="left" vertical="top" wrapText="1"/>
    </xf>
    <xf numFmtId="0" fontId="0" fillId="2" borderId="19" xfId="0" applyFill="1" applyBorder="1" applyAlignment="1">
      <alignment horizontal="left" vertical="top" wrapText="1"/>
    </xf>
    <xf numFmtId="0" fontId="0" fillId="2" borderId="6" xfId="0" applyFill="1" applyBorder="1" applyAlignment="1">
      <alignment horizontal="left" vertical="top" wrapText="1"/>
    </xf>
    <xf numFmtId="0" fontId="0" fillId="2" borderId="7" xfId="0" applyFill="1" applyBorder="1" applyAlignment="1">
      <alignment horizontal="left" vertical="top" wrapText="1"/>
    </xf>
    <xf numFmtId="0" fontId="0" fillId="2" borderId="3" xfId="0" applyFill="1" applyBorder="1" applyAlignment="1">
      <alignment horizontal="left" vertical="top" wrapText="1"/>
    </xf>
    <xf numFmtId="0" fontId="11" fillId="3" borderId="51"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11" xfId="0" applyFont="1" applyFill="1" applyBorder="1" applyAlignment="1">
      <alignment horizontal="center" vertical="center"/>
    </xf>
    <xf numFmtId="0" fontId="11" fillId="3" borderId="50" xfId="0" applyFont="1" applyFill="1" applyBorder="1" applyAlignment="1">
      <alignment horizontal="center"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3" fontId="6" fillId="3" borderId="11" xfId="1" applyNumberFormat="1" applyFont="1" applyFill="1" applyBorder="1" applyAlignment="1">
      <alignment horizontal="center" vertical="center" wrapText="1"/>
    </xf>
    <xf numFmtId="3" fontId="6" fillId="3" borderId="3" xfId="1" applyNumberFormat="1" applyFont="1" applyFill="1" applyBorder="1" applyAlignment="1">
      <alignment horizontal="center" vertical="center" wrapText="1"/>
    </xf>
    <xf numFmtId="3" fontId="6" fillId="3" borderId="56" xfId="1" applyNumberFormat="1" applyFont="1" applyFill="1" applyBorder="1" applyAlignment="1">
      <alignment horizontal="center" vertical="center" wrapText="1"/>
    </xf>
    <xf numFmtId="0" fontId="11" fillId="3" borderId="55"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8" fillId="6" borderId="15" xfId="0" applyFont="1" applyFill="1" applyBorder="1" applyAlignment="1">
      <alignment horizontal="center"/>
    </xf>
    <xf numFmtId="0" fontId="8" fillId="6" borderId="42" xfId="0" applyFont="1" applyFill="1" applyBorder="1" applyAlignment="1">
      <alignment horizontal="center"/>
    </xf>
    <xf numFmtId="0" fontId="8" fillId="6" borderId="43" xfId="0" applyFont="1" applyFill="1" applyBorder="1" applyAlignment="1">
      <alignment horizontal="center"/>
    </xf>
    <xf numFmtId="0" fontId="8" fillId="6" borderId="44" xfId="0" applyFont="1" applyFill="1" applyBorder="1" applyAlignment="1">
      <alignment horizontal="center"/>
    </xf>
    <xf numFmtId="0" fontId="8" fillId="6" borderId="30"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8" fillId="6" borderId="34" xfId="0" applyFont="1" applyFill="1" applyBorder="1" applyAlignment="1">
      <alignment horizontal="center" vertical="center" wrapText="1"/>
    </xf>
    <xf numFmtId="167" fontId="8" fillId="6" borderId="45" xfId="1" applyNumberFormat="1" applyFont="1" applyFill="1" applyBorder="1" applyAlignment="1">
      <alignment horizontal="center"/>
    </xf>
    <xf numFmtId="167" fontId="8" fillId="6" borderId="46" xfId="1" applyNumberFormat="1" applyFont="1" applyFill="1" applyBorder="1" applyAlignment="1">
      <alignment horizontal="center"/>
    </xf>
    <xf numFmtId="0" fontId="2" fillId="0" borderId="0" xfId="0" applyFont="1"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D5A9A-747F-4FD4-916F-F7C5CE8C17DC}">
  <sheetPr>
    <pageSetUpPr fitToPage="1"/>
  </sheetPr>
  <dimension ref="A3:AF82"/>
  <sheetViews>
    <sheetView tabSelected="1" zoomScale="55" zoomScaleNormal="55" workbookViewId="0">
      <selection activeCell="C93" sqref="C93"/>
    </sheetView>
  </sheetViews>
  <sheetFormatPr baseColWidth="10" defaultColWidth="8.83203125" defaultRowHeight="15"/>
  <cols>
    <col min="2" max="2" width="14.33203125" style="1" customWidth="1"/>
    <col min="3" max="3" width="39.33203125" customWidth="1"/>
    <col min="4" max="4" width="37" customWidth="1"/>
    <col min="5" max="5" width="33.5" customWidth="1"/>
    <col min="6" max="6" width="31.33203125" style="29" customWidth="1"/>
    <col min="7" max="7" width="70.1640625" customWidth="1"/>
    <col min="8" max="8" width="61.33203125" customWidth="1"/>
    <col min="9" max="9" width="87.33203125" customWidth="1"/>
  </cols>
  <sheetData>
    <row r="3" spans="1:9" ht="20.25" customHeight="1">
      <c r="B3" s="184" t="s">
        <v>76</v>
      </c>
    </row>
    <row r="4" spans="1:9" ht="33.75" customHeight="1" thickBot="1">
      <c r="B4" s="184" t="s">
        <v>77</v>
      </c>
      <c r="D4" s="188" t="s">
        <v>126</v>
      </c>
    </row>
    <row r="5" spans="1:9" s="1" customFormat="1" ht="15.75" customHeight="1">
      <c r="B5" s="217" t="s">
        <v>35</v>
      </c>
      <c r="C5" s="56"/>
      <c r="D5" s="57"/>
      <c r="E5" s="189" t="s">
        <v>81</v>
      </c>
      <c r="F5" s="58" t="s">
        <v>8</v>
      </c>
      <c r="G5" s="59" t="s">
        <v>59</v>
      </c>
      <c r="H5" s="56" t="s">
        <v>13</v>
      </c>
      <c r="I5" s="60" t="s">
        <v>27</v>
      </c>
    </row>
    <row r="6" spans="1:9" s="1" customFormat="1" ht="16">
      <c r="B6" s="218"/>
      <c r="C6" s="61" t="s">
        <v>36</v>
      </c>
      <c r="D6" s="62"/>
      <c r="E6" s="190"/>
      <c r="F6" s="63" t="s">
        <v>28</v>
      </c>
      <c r="G6" s="62"/>
      <c r="H6" s="64"/>
      <c r="I6" s="65"/>
    </row>
    <row r="7" spans="1:9" s="1" customFormat="1" ht="16">
      <c r="B7" s="218"/>
      <c r="C7" s="64"/>
      <c r="D7" s="66" t="s">
        <v>7</v>
      </c>
      <c r="E7" s="190"/>
      <c r="F7" s="63" t="s">
        <v>29</v>
      </c>
      <c r="G7" s="62"/>
      <c r="H7" s="64"/>
      <c r="I7" s="65"/>
    </row>
    <row r="8" spans="1:9" s="1" customFormat="1" ht="5.25" customHeight="1">
      <c r="B8" s="218"/>
      <c r="C8" s="64"/>
      <c r="D8" s="62"/>
      <c r="E8" s="190"/>
      <c r="F8" s="63"/>
      <c r="G8" s="62"/>
      <c r="H8" s="64"/>
      <c r="I8" s="65"/>
    </row>
    <row r="9" spans="1:9" s="2" customFormat="1" ht="9" customHeight="1" thickBot="1">
      <c r="A9" s="282"/>
      <c r="B9" s="219"/>
      <c r="C9" s="67"/>
      <c r="D9" s="68"/>
      <c r="E9" s="68"/>
      <c r="F9" s="69"/>
      <c r="G9" s="68"/>
      <c r="H9" s="67"/>
      <c r="I9" s="70"/>
    </row>
    <row r="10" spans="1:9" s="4" customFormat="1" ht="15" customHeight="1">
      <c r="B10" s="226" t="s">
        <v>20</v>
      </c>
      <c r="C10" s="33" t="s">
        <v>0</v>
      </c>
      <c r="D10" s="34"/>
      <c r="E10" s="34"/>
      <c r="F10" s="35"/>
      <c r="G10" s="83"/>
      <c r="H10" s="36"/>
      <c r="I10" s="86"/>
    </row>
    <row r="11" spans="1:9" s="4" customFormat="1">
      <c r="B11" s="227"/>
      <c r="C11" s="251" t="s">
        <v>1</v>
      </c>
      <c r="D11" s="158" t="s">
        <v>14</v>
      </c>
      <c r="E11" s="159" t="s">
        <v>106</v>
      </c>
      <c r="F11" s="160">
        <v>5000</v>
      </c>
      <c r="G11" s="161"/>
      <c r="H11" s="90"/>
      <c r="I11" s="91"/>
    </row>
    <row r="12" spans="1:9" s="4" customFormat="1" ht="48">
      <c r="B12" s="227"/>
      <c r="C12" s="252"/>
      <c r="D12" s="178" t="s">
        <v>46</v>
      </c>
      <c r="E12" s="178">
        <v>3</v>
      </c>
      <c r="F12" s="165">
        <v>30000</v>
      </c>
      <c r="G12" s="164" t="s">
        <v>120</v>
      </c>
      <c r="H12" s="31"/>
      <c r="I12" s="87"/>
    </row>
    <row r="13" spans="1:9" s="4" customFormat="1" ht="30" customHeight="1">
      <c r="B13" s="227"/>
      <c r="C13" s="252"/>
      <c r="D13" s="26" t="s">
        <v>107</v>
      </c>
      <c r="E13" s="26">
        <v>2</v>
      </c>
      <c r="F13" s="157"/>
      <c r="G13" s="202" t="s">
        <v>105</v>
      </c>
      <c r="H13" s="31"/>
      <c r="I13" s="87"/>
    </row>
    <row r="14" spans="1:9" s="4" customFormat="1" ht="7.5" customHeight="1">
      <c r="B14" s="227"/>
      <c r="C14" s="253"/>
      <c r="D14" s="6"/>
      <c r="E14" s="6"/>
      <c r="F14" s="27"/>
      <c r="G14" s="203"/>
      <c r="H14" s="7"/>
      <c r="I14" s="88"/>
    </row>
    <row r="15" spans="1:9" s="4" customFormat="1" ht="18.75" customHeight="1">
      <c r="B15" s="227"/>
      <c r="C15" s="251" t="s">
        <v>2</v>
      </c>
      <c r="D15" s="5" t="s">
        <v>33</v>
      </c>
      <c r="E15" s="5"/>
      <c r="F15" s="75">
        <v>1500000</v>
      </c>
      <c r="G15" s="84"/>
      <c r="H15" s="89" t="s">
        <v>15</v>
      </c>
      <c r="I15" s="254" t="s">
        <v>31</v>
      </c>
    </row>
    <row r="16" spans="1:9" s="4" customFormat="1" ht="15" customHeight="1">
      <c r="B16" s="227"/>
      <c r="C16" s="252"/>
      <c r="D16" s="3"/>
      <c r="E16" s="26">
        <v>2</v>
      </c>
      <c r="F16" s="76"/>
      <c r="G16" s="258" t="s">
        <v>79</v>
      </c>
      <c r="H16" s="31" t="s">
        <v>16</v>
      </c>
      <c r="I16" s="254"/>
    </row>
    <row r="17" spans="1:9" s="4" customFormat="1">
      <c r="B17" s="227"/>
      <c r="C17" s="252"/>
      <c r="D17" s="3"/>
      <c r="E17" s="26"/>
      <c r="F17" s="76"/>
      <c r="G17" s="258"/>
      <c r="H17" s="31" t="s">
        <v>26</v>
      </c>
      <c r="I17" s="254"/>
    </row>
    <row r="18" spans="1:9" s="7" customFormat="1">
      <c r="A18" s="31"/>
      <c r="B18" s="227"/>
      <c r="C18" s="253"/>
      <c r="D18" s="6"/>
      <c r="E18" s="92"/>
      <c r="F18" s="77"/>
      <c r="G18" s="85"/>
      <c r="H18" s="31" t="s">
        <v>32</v>
      </c>
      <c r="I18" s="255"/>
    </row>
    <row r="19" spans="1:9" s="4" customFormat="1" ht="15" customHeight="1">
      <c r="B19" s="227"/>
      <c r="C19" s="264" t="s">
        <v>45</v>
      </c>
      <c r="D19" s="3"/>
      <c r="E19" s="207">
        <v>2</v>
      </c>
      <c r="F19" s="204">
        <v>280000</v>
      </c>
      <c r="G19" s="3" t="s">
        <v>9</v>
      </c>
      <c r="H19" s="256" t="s">
        <v>34</v>
      </c>
      <c r="I19" s="37"/>
    </row>
    <row r="20" spans="1:9" s="4" customFormat="1">
      <c r="B20" s="227"/>
      <c r="C20" s="265"/>
      <c r="D20" s="3"/>
      <c r="E20" s="208"/>
      <c r="F20" s="205"/>
      <c r="G20" s="3" t="s">
        <v>30</v>
      </c>
      <c r="H20" s="257"/>
      <c r="I20" s="37"/>
    </row>
    <row r="21" spans="1:9" s="4" customFormat="1" ht="4.25" customHeight="1">
      <c r="B21" s="227"/>
      <c r="C21" s="265"/>
      <c r="D21" s="3"/>
      <c r="E21" s="208"/>
      <c r="F21" s="205"/>
      <c r="G21" s="3"/>
      <c r="H21" s="31"/>
      <c r="I21" s="37"/>
    </row>
    <row r="22" spans="1:9" s="7" customFormat="1" ht="4.25" customHeight="1">
      <c r="A22" s="31"/>
      <c r="B22" s="227"/>
      <c r="C22" s="266"/>
      <c r="D22" s="6"/>
      <c r="E22" s="209"/>
      <c r="F22" s="206"/>
      <c r="G22" s="6"/>
      <c r="I22" s="38"/>
    </row>
    <row r="23" spans="1:9" s="31" customFormat="1">
      <c r="B23" s="227"/>
      <c r="D23" s="3"/>
      <c r="E23" s="26"/>
      <c r="F23" s="76"/>
      <c r="G23" s="191" t="s">
        <v>89</v>
      </c>
      <c r="H23" s="31" t="s">
        <v>91</v>
      </c>
      <c r="I23" s="37"/>
    </row>
    <row r="24" spans="1:9" s="31" customFormat="1">
      <c r="B24" s="227"/>
      <c r="C24" s="30" t="s">
        <v>83</v>
      </c>
      <c r="D24" s="173" t="s">
        <v>84</v>
      </c>
      <c r="E24" s="26"/>
      <c r="F24" s="76" t="s">
        <v>88</v>
      </c>
      <c r="G24" s="192"/>
      <c r="I24" s="37"/>
    </row>
    <row r="25" spans="1:9" s="31" customFormat="1">
      <c r="B25" s="227"/>
      <c r="C25" s="31" t="s">
        <v>92</v>
      </c>
      <c r="D25" s="173" t="s">
        <v>85</v>
      </c>
      <c r="E25" s="26" t="s">
        <v>87</v>
      </c>
      <c r="F25" s="76">
        <v>150000</v>
      </c>
      <c r="G25" s="176" t="s">
        <v>90</v>
      </c>
      <c r="I25" s="37"/>
    </row>
    <row r="26" spans="1:9" s="31" customFormat="1">
      <c r="B26" s="227"/>
      <c r="D26" s="173" t="s">
        <v>86</v>
      </c>
      <c r="E26" s="26"/>
      <c r="F26" s="76"/>
      <c r="G26" s="3"/>
      <c r="I26" s="37"/>
    </row>
    <row r="27" spans="1:9" s="31" customFormat="1" ht="11" customHeight="1">
      <c r="B27" s="227"/>
      <c r="C27" s="6"/>
      <c r="D27" s="3"/>
      <c r="E27" s="26"/>
      <c r="F27" s="76"/>
      <c r="G27" s="6"/>
      <c r="H27" s="7"/>
      <c r="I27" s="38"/>
    </row>
    <row r="28" spans="1:9" s="4" customFormat="1" ht="15" customHeight="1">
      <c r="B28" s="227"/>
      <c r="C28" s="30"/>
      <c r="D28" s="232" t="s">
        <v>25</v>
      </c>
      <c r="E28" s="8"/>
      <c r="F28" s="234">
        <v>2000000</v>
      </c>
      <c r="G28" s="210" t="s">
        <v>58</v>
      </c>
      <c r="H28" s="31" t="s">
        <v>17</v>
      </c>
      <c r="I28" s="37"/>
    </row>
    <row r="29" spans="1:9" s="4" customFormat="1">
      <c r="B29" s="227"/>
      <c r="C29" s="30" t="s">
        <v>4</v>
      </c>
      <c r="D29" s="202"/>
      <c r="E29" s="9"/>
      <c r="F29" s="235"/>
      <c r="G29" s="211"/>
      <c r="H29" s="31" t="s">
        <v>18</v>
      </c>
      <c r="I29" s="37"/>
    </row>
    <row r="30" spans="1:9" s="4" customFormat="1">
      <c r="B30" s="227"/>
      <c r="C30" s="31"/>
      <c r="D30" s="202"/>
      <c r="E30" s="9">
        <v>3</v>
      </c>
      <c r="F30" s="235"/>
      <c r="G30" s="211"/>
      <c r="H30" s="31" t="s">
        <v>24</v>
      </c>
      <c r="I30" s="37"/>
    </row>
    <row r="31" spans="1:9" s="4" customFormat="1">
      <c r="B31" s="227"/>
      <c r="C31" s="31"/>
      <c r="D31" s="202"/>
      <c r="E31" s="9"/>
      <c r="F31" s="235"/>
      <c r="G31" s="211"/>
      <c r="H31" s="31" t="s">
        <v>19</v>
      </c>
      <c r="I31" s="37"/>
    </row>
    <row r="32" spans="1:9" s="10" customFormat="1" ht="16" thickBot="1">
      <c r="B32" s="228"/>
      <c r="D32" s="233"/>
      <c r="E32" s="32"/>
      <c r="F32" s="236"/>
      <c r="G32" s="212"/>
      <c r="I32" s="39"/>
    </row>
    <row r="33" spans="1:9" s="12" customFormat="1" ht="75" customHeight="1" thickTop="1">
      <c r="B33" s="224" t="s">
        <v>21</v>
      </c>
      <c r="C33" s="40"/>
      <c r="D33" s="262" t="s">
        <v>109</v>
      </c>
      <c r="E33" s="267">
        <v>1</v>
      </c>
      <c r="F33" s="167">
        <v>30000</v>
      </c>
      <c r="G33" s="166" t="s">
        <v>112</v>
      </c>
      <c r="H33" s="180" t="s">
        <v>48</v>
      </c>
      <c r="I33" s="43"/>
    </row>
    <row r="34" spans="1:9" s="12" customFormat="1" ht="29" customHeight="1">
      <c r="B34" s="224"/>
      <c r="C34" s="40" t="s">
        <v>108</v>
      </c>
      <c r="D34" s="260"/>
      <c r="E34" s="268"/>
      <c r="F34" s="174">
        <v>5000</v>
      </c>
      <c r="G34" s="179" t="s">
        <v>113</v>
      </c>
      <c r="H34" s="180" t="s">
        <v>47</v>
      </c>
      <c r="I34" s="43"/>
    </row>
    <row r="35" spans="1:9" s="12" customFormat="1" ht="29" customHeight="1">
      <c r="B35" s="224"/>
      <c r="C35" s="40"/>
      <c r="D35" s="263"/>
      <c r="E35" s="269"/>
      <c r="F35" s="174">
        <v>2000</v>
      </c>
      <c r="G35" s="170" t="s">
        <v>117</v>
      </c>
      <c r="H35" s="42"/>
      <c r="I35" s="43"/>
    </row>
    <row r="36" spans="1:9" s="12" customFormat="1" ht="16">
      <c r="B36" s="224"/>
      <c r="C36" s="42"/>
      <c r="D36" s="259" t="s">
        <v>110</v>
      </c>
      <c r="E36" s="270">
        <v>2</v>
      </c>
      <c r="F36" s="169">
        <v>1000</v>
      </c>
      <c r="G36" s="168" t="s">
        <v>114</v>
      </c>
      <c r="H36" s="42" t="s">
        <v>55</v>
      </c>
      <c r="I36" s="43" t="s">
        <v>127</v>
      </c>
    </row>
    <row r="37" spans="1:9" s="12" customFormat="1" ht="33" customHeight="1">
      <c r="B37" s="224"/>
      <c r="C37" s="42"/>
      <c r="D37" s="260"/>
      <c r="E37" s="271"/>
      <c r="F37" s="169">
        <v>10000</v>
      </c>
      <c r="G37" s="175" t="s">
        <v>115</v>
      </c>
      <c r="H37" s="42"/>
      <c r="I37" s="43"/>
    </row>
    <row r="38" spans="1:9" s="12" customFormat="1" ht="16">
      <c r="B38" s="224"/>
      <c r="C38" s="42"/>
      <c r="D38" s="260"/>
      <c r="E38" s="271"/>
      <c r="F38" s="172">
        <v>2000</v>
      </c>
      <c r="G38" s="170" t="s">
        <v>116</v>
      </c>
      <c r="H38" s="42"/>
      <c r="I38" s="43"/>
    </row>
    <row r="39" spans="1:9" s="12" customFormat="1" ht="29" customHeight="1">
      <c r="B39" s="224"/>
      <c r="C39" s="42"/>
      <c r="D39" s="260"/>
      <c r="E39" s="271"/>
      <c r="F39" s="169">
        <v>2000</v>
      </c>
      <c r="G39" s="175" t="s">
        <v>118</v>
      </c>
      <c r="H39" s="42"/>
      <c r="I39" s="43"/>
    </row>
    <row r="40" spans="1:9" s="12" customFormat="1" ht="29" customHeight="1">
      <c r="B40" s="224"/>
      <c r="C40" s="13"/>
      <c r="D40" s="261"/>
      <c r="E40" s="272"/>
      <c r="F40" s="163">
        <v>25000</v>
      </c>
      <c r="G40" s="171" t="s">
        <v>119</v>
      </c>
      <c r="H40" s="42"/>
      <c r="I40" s="43"/>
    </row>
    <row r="41" spans="1:9" s="42" customFormat="1">
      <c r="B41" s="224"/>
      <c r="D41" s="11"/>
      <c r="E41" s="71"/>
      <c r="F41" s="41"/>
      <c r="G41" s="237" t="s">
        <v>123</v>
      </c>
      <c r="H41" s="213"/>
      <c r="I41" s="240"/>
    </row>
    <row r="42" spans="1:9" s="42" customFormat="1">
      <c r="B42" s="224"/>
      <c r="C42" s="40" t="s">
        <v>63</v>
      </c>
      <c r="D42" s="71" t="s">
        <v>64</v>
      </c>
      <c r="E42" s="155" t="s">
        <v>122</v>
      </c>
      <c r="F42" s="78"/>
      <c r="G42" s="238"/>
      <c r="H42" s="214"/>
      <c r="I42" s="241"/>
    </row>
    <row r="43" spans="1:9" s="42" customFormat="1">
      <c r="B43" s="224"/>
      <c r="C43" s="72"/>
      <c r="D43" s="13"/>
      <c r="E43" s="73"/>
      <c r="F43" s="79"/>
      <c r="G43" s="239"/>
      <c r="H43" s="215"/>
      <c r="I43" s="44"/>
    </row>
    <row r="44" spans="1:9" s="12" customFormat="1" ht="15" customHeight="1">
      <c r="B44" s="224"/>
      <c r="C44" s="40"/>
      <c r="D44" s="11"/>
      <c r="E44" s="71"/>
      <c r="F44" s="78"/>
      <c r="G44" s="11" t="s">
        <v>12</v>
      </c>
      <c r="H44" s="42" t="s">
        <v>56</v>
      </c>
      <c r="I44" s="43" t="s">
        <v>127</v>
      </c>
    </row>
    <row r="45" spans="1:9" s="12" customFormat="1">
      <c r="B45" s="224"/>
      <c r="C45" s="40" t="s">
        <v>5</v>
      </c>
      <c r="D45" s="71" t="s">
        <v>57</v>
      </c>
      <c r="E45" s="185">
        <v>1</v>
      </c>
      <c r="F45" s="78">
        <v>750000</v>
      </c>
      <c r="G45" s="11" t="s">
        <v>60</v>
      </c>
      <c r="H45" s="42" t="s">
        <v>47</v>
      </c>
      <c r="I45" s="43"/>
    </row>
    <row r="46" spans="1:9" s="12" customFormat="1">
      <c r="B46" s="224"/>
      <c r="C46" s="42"/>
      <c r="D46" s="11"/>
      <c r="E46" s="71"/>
      <c r="F46" s="78"/>
      <c r="G46" s="11"/>
      <c r="H46" s="11" t="s">
        <v>125</v>
      </c>
      <c r="I46" s="43"/>
    </row>
    <row r="47" spans="1:9" s="16" customFormat="1" ht="16" thickBot="1">
      <c r="A47" s="42"/>
      <c r="B47" s="225"/>
      <c r="C47" s="14"/>
      <c r="D47" s="15"/>
      <c r="E47" s="93"/>
      <c r="F47" s="80"/>
      <c r="G47" s="15"/>
      <c r="I47" s="45"/>
    </row>
    <row r="48" spans="1:9" s="18" customFormat="1" ht="16" thickTop="1">
      <c r="B48" s="229" t="s">
        <v>22</v>
      </c>
      <c r="C48" s="46"/>
      <c r="D48" s="17"/>
      <c r="E48" s="25"/>
      <c r="F48" s="81">
        <v>70000</v>
      </c>
      <c r="G48" s="17" t="s">
        <v>66</v>
      </c>
      <c r="H48" s="220" t="s">
        <v>38</v>
      </c>
      <c r="I48" s="223" t="s">
        <v>39</v>
      </c>
    </row>
    <row r="49" spans="1:9" s="18" customFormat="1">
      <c r="B49" s="230"/>
      <c r="C49" s="46" t="s">
        <v>3</v>
      </c>
      <c r="D49" s="25" t="s">
        <v>51</v>
      </c>
      <c r="E49" s="156">
        <v>1</v>
      </c>
      <c r="F49" s="81" t="s">
        <v>75</v>
      </c>
      <c r="G49" s="200" t="s">
        <v>73</v>
      </c>
      <c r="H49" s="221"/>
      <c r="I49" s="197"/>
    </row>
    <row r="50" spans="1:9" s="18" customFormat="1">
      <c r="B50" s="230"/>
      <c r="C50" s="46"/>
      <c r="D50" s="25"/>
      <c r="E50" s="25"/>
      <c r="F50" s="81"/>
      <c r="G50" s="200"/>
      <c r="H50" s="221"/>
      <c r="I50" s="197"/>
    </row>
    <row r="51" spans="1:9" s="18" customFormat="1">
      <c r="B51" s="230"/>
      <c r="C51" s="48"/>
      <c r="D51" s="17"/>
      <c r="E51" s="25"/>
      <c r="F51" s="81"/>
      <c r="G51" s="200"/>
      <c r="H51" s="221"/>
      <c r="I51" s="197"/>
    </row>
    <row r="52" spans="1:9" s="19" customFormat="1">
      <c r="A52" s="48"/>
      <c r="B52" s="230"/>
      <c r="D52" s="20"/>
      <c r="E52" s="74"/>
      <c r="F52" s="82"/>
      <c r="G52" s="201"/>
      <c r="H52" s="222"/>
      <c r="I52" s="198"/>
    </row>
    <row r="53" spans="1:9" s="18" customFormat="1">
      <c r="B53" s="230"/>
      <c r="C53" s="46"/>
      <c r="D53" s="248" t="s">
        <v>49</v>
      </c>
      <c r="E53" s="23"/>
      <c r="F53" s="81"/>
      <c r="G53" s="17" t="s">
        <v>11</v>
      </c>
      <c r="H53" s="199" t="s">
        <v>40</v>
      </c>
      <c r="I53" s="196" t="s">
        <v>50</v>
      </c>
    </row>
    <row r="54" spans="1:9" s="18" customFormat="1">
      <c r="B54" s="230"/>
      <c r="C54" s="46" t="s">
        <v>10</v>
      </c>
      <c r="D54" s="249"/>
      <c r="E54" s="23">
        <v>2</v>
      </c>
      <c r="F54" s="81">
        <v>150000</v>
      </c>
      <c r="G54" s="152" t="s">
        <v>104</v>
      </c>
      <c r="H54" s="200"/>
      <c r="I54" s="197"/>
    </row>
    <row r="55" spans="1:9" s="18" customFormat="1">
      <c r="B55" s="230"/>
      <c r="C55" s="48"/>
      <c r="D55" s="249"/>
      <c r="E55" s="23"/>
      <c r="F55" s="81"/>
      <c r="G55" s="17" t="s">
        <v>41</v>
      </c>
      <c r="H55" s="200"/>
      <c r="I55" s="197"/>
    </row>
    <row r="56" spans="1:9" s="18" customFormat="1">
      <c r="B56" s="230"/>
      <c r="C56" s="48"/>
      <c r="D56" s="249"/>
      <c r="E56" s="23"/>
      <c r="F56" s="47"/>
      <c r="G56" s="17"/>
      <c r="H56" s="200"/>
      <c r="I56" s="197"/>
    </row>
    <row r="57" spans="1:9" s="19" customFormat="1" ht="18" customHeight="1">
      <c r="A57" s="48"/>
      <c r="B57" s="230"/>
      <c r="D57" s="250"/>
      <c r="E57" s="24"/>
      <c r="F57" s="28"/>
      <c r="G57" s="20"/>
      <c r="H57" s="201"/>
      <c r="I57" s="198"/>
    </row>
    <row r="58" spans="1:9" s="18" customFormat="1">
      <c r="B58" s="230"/>
      <c r="C58" s="46" t="s">
        <v>6</v>
      </c>
      <c r="D58" s="242"/>
      <c r="E58" s="17"/>
      <c r="F58" s="47" t="s">
        <v>53</v>
      </c>
      <c r="G58" s="245" t="s">
        <v>52</v>
      </c>
      <c r="H58" s="48"/>
      <c r="I58" s="196" t="s">
        <v>74</v>
      </c>
    </row>
    <row r="59" spans="1:9" s="18" customFormat="1">
      <c r="B59" s="230"/>
      <c r="C59" s="50" t="s">
        <v>70</v>
      </c>
      <c r="D59" s="243"/>
      <c r="E59" s="96">
        <v>3</v>
      </c>
      <c r="F59" s="47"/>
      <c r="G59" s="246"/>
      <c r="H59" s="48"/>
      <c r="I59" s="197"/>
    </row>
    <row r="60" spans="1:9" s="18" customFormat="1">
      <c r="B60" s="230"/>
      <c r="C60" s="50" t="s">
        <v>71</v>
      </c>
      <c r="D60" s="243"/>
      <c r="E60" s="17"/>
      <c r="F60" s="47"/>
      <c r="G60" s="246"/>
      <c r="H60" s="48"/>
      <c r="I60" s="197"/>
    </row>
    <row r="61" spans="1:9" s="19" customFormat="1">
      <c r="A61" s="48"/>
      <c r="B61" s="230"/>
      <c r="D61" s="244"/>
      <c r="E61" s="20"/>
      <c r="F61" s="28"/>
      <c r="G61" s="247"/>
      <c r="I61" s="198"/>
    </row>
    <row r="62" spans="1:9" s="18" customFormat="1">
      <c r="B62" s="230"/>
      <c r="C62" s="46" t="s">
        <v>23</v>
      </c>
      <c r="D62" s="17"/>
      <c r="E62" s="17"/>
      <c r="F62" s="47"/>
      <c r="G62" s="17"/>
      <c r="H62" s="48"/>
      <c r="I62" s="193" t="s">
        <v>54</v>
      </c>
    </row>
    <row r="63" spans="1:9" s="18" customFormat="1">
      <c r="B63" s="230"/>
      <c r="C63" s="48"/>
      <c r="D63" s="17"/>
      <c r="E63" s="17"/>
      <c r="F63" s="47"/>
      <c r="G63" s="17" t="s">
        <v>69</v>
      </c>
      <c r="H63" s="48"/>
      <c r="I63" s="194"/>
    </row>
    <row r="64" spans="1:9" s="18" customFormat="1">
      <c r="B64" s="230"/>
      <c r="C64" s="48"/>
      <c r="D64" s="17"/>
      <c r="E64" s="17"/>
      <c r="F64" s="47"/>
      <c r="G64" s="17"/>
      <c r="H64" s="48"/>
      <c r="I64" s="194"/>
    </row>
    <row r="65" spans="1:9" s="19" customFormat="1">
      <c r="A65" s="48"/>
      <c r="B65" s="230"/>
      <c r="D65" s="20"/>
      <c r="E65" s="20"/>
      <c r="F65" s="28"/>
      <c r="G65" s="20"/>
      <c r="I65" s="195"/>
    </row>
    <row r="66" spans="1:9" s="18" customFormat="1">
      <c r="B66" s="230"/>
      <c r="C66" s="46" t="s">
        <v>37</v>
      </c>
      <c r="D66" s="25" t="s">
        <v>44</v>
      </c>
      <c r="E66" s="17"/>
      <c r="F66" s="47"/>
      <c r="G66" s="17" t="s">
        <v>68</v>
      </c>
      <c r="H66" s="199" t="s">
        <v>67</v>
      </c>
      <c r="I66" s="49"/>
    </row>
    <row r="67" spans="1:9" s="18" customFormat="1">
      <c r="B67" s="230"/>
      <c r="C67" s="20"/>
      <c r="D67" s="20"/>
      <c r="E67" s="162">
        <v>2</v>
      </c>
      <c r="F67" s="177">
        <v>190000</v>
      </c>
      <c r="G67" s="17"/>
      <c r="H67" s="201"/>
      <c r="I67" s="51"/>
    </row>
    <row r="68" spans="1:9" s="18" customFormat="1">
      <c r="B68" s="230"/>
      <c r="C68" s="46"/>
      <c r="D68" s="17"/>
      <c r="E68" s="17"/>
      <c r="F68" s="47"/>
      <c r="G68" s="199" t="s">
        <v>65</v>
      </c>
      <c r="H68" s="48"/>
      <c r="I68" s="49"/>
    </row>
    <row r="69" spans="1:9" s="18" customFormat="1">
      <c r="B69" s="230"/>
      <c r="C69" s="46" t="s">
        <v>72</v>
      </c>
      <c r="D69" s="17"/>
      <c r="E69" s="96">
        <v>2</v>
      </c>
      <c r="F69" s="81">
        <v>262500</v>
      </c>
      <c r="G69" s="200"/>
      <c r="H69" s="48"/>
      <c r="I69" s="49"/>
    </row>
    <row r="70" spans="1:9" s="18" customFormat="1">
      <c r="B70" s="230"/>
      <c r="C70" s="48"/>
      <c r="D70" s="17"/>
      <c r="E70" s="17"/>
      <c r="F70" s="47"/>
      <c r="G70" s="200"/>
      <c r="H70" s="48"/>
      <c r="I70" s="49"/>
    </row>
    <row r="71" spans="1:9" s="21" customFormat="1" ht="16" thickBot="1">
      <c r="A71" s="48"/>
      <c r="B71" s="231"/>
      <c r="C71" s="52"/>
      <c r="D71" s="53"/>
      <c r="E71" s="53"/>
      <c r="F71" s="54"/>
      <c r="G71" s="53"/>
      <c r="H71" s="52"/>
      <c r="I71" s="55"/>
    </row>
    <row r="73" spans="1:9" ht="15" customHeight="1">
      <c r="B73" s="22">
        <v>1</v>
      </c>
      <c r="C73" t="s">
        <v>61</v>
      </c>
      <c r="D73" t="s">
        <v>42</v>
      </c>
      <c r="F73" s="216" t="s">
        <v>43</v>
      </c>
      <c r="G73" s="216"/>
      <c r="H73" s="216"/>
      <c r="I73" s="216"/>
    </row>
    <row r="74" spans="1:9">
      <c r="B74" s="22">
        <v>2</v>
      </c>
      <c r="C74" t="s">
        <v>62</v>
      </c>
      <c r="F74" s="216"/>
      <c r="G74" s="216"/>
      <c r="H74" s="216"/>
      <c r="I74" s="216"/>
    </row>
    <row r="75" spans="1:9" ht="16">
      <c r="B75" s="22">
        <v>3</v>
      </c>
      <c r="C75" t="s">
        <v>80</v>
      </c>
      <c r="F75" s="94"/>
      <c r="G75" s="94"/>
      <c r="H75" s="94"/>
      <c r="I75" s="95" t="s">
        <v>78</v>
      </c>
    </row>
    <row r="81" spans="32:32">
      <c r="AF81">
        <f>150*1500</f>
        <v>225000</v>
      </c>
    </row>
    <row r="82" spans="32:32">
      <c r="AF82">
        <f>AF81+75000</f>
        <v>300000</v>
      </c>
    </row>
  </sheetData>
  <mergeCells count="38">
    <mergeCell ref="D53:D57"/>
    <mergeCell ref="G49:G52"/>
    <mergeCell ref="C15:C18"/>
    <mergeCell ref="C11:C14"/>
    <mergeCell ref="I15:I18"/>
    <mergeCell ref="H19:H20"/>
    <mergeCell ref="G16:G17"/>
    <mergeCell ref="D36:D40"/>
    <mergeCell ref="D33:D35"/>
    <mergeCell ref="C19:C22"/>
    <mergeCell ref="E33:E35"/>
    <mergeCell ref="E36:E40"/>
    <mergeCell ref="F73:I74"/>
    <mergeCell ref="B5:B9"/>
    <mergeCell ref="H48:H52"/>
    <mergeCell ref="I48:I52"/>
    <mergeCell ref="B33:B47"/>
    <mergeCell ref="B10:B32"/>
    <mergeCell ref="B48:B71"/>
    <mergeCell ref="D28:D32"/>
    <mergeCell ref="F28:F32"/>
    <mergeCell ref="G41:G43"/>
    <mergeCell ref="I41:I42"/>
    <mergeCell ref="G68:G70"/>
    <mergeCell ref="I58:I61"/>
    <mergeCell ref="D58:D61"/>
    <mergeCell ref="G58:G61"/>
    <mergeCell ref="H66:H67"/>
    <mergeCell ref="E5:E8"/>
    <mergeCell ref="G23:G24"/>
    <mergeCell ref="I62:I65"/>
    <mergeCell ref="I53:I57"/>
    <mergeCell ref="H53:H57"/>
    <mergeCell ref="G13:G14"/>
    <mergeCell ref="F19:F22"/>
    <mergeCell ref="E19:E22"/>
    <mergeCell ref="G28:G32"/>
    <mergeCell ref="H41:H43"/>
  </mergeCells>
  <printOptions horizontalCentered="1" verticalCentered="1"/>
  <pageMargins left="0.25" right="0.25" top="0.75" bottom="0.75" header="0.3" footer="0.3"/>
  <pageSetup paperSize="3" scale="5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D7F7F-C0EC-420C-BB52-E223DB95BA72}">
  <sheetPr>
    <pageSetUpPr fitToPage="1"/>
  </sheetPr>
  <dimension ref="A1:N28"/>
  <sheetViews>
    <sheetView workbookViewId="0">
      <selection activeCell="G29" sqref="G29"/>
    </sheetView>
  </sheetViews>
  <sheetFormatPr baseColWidth="10" defaultColWidth="8.83203125" defaultRowHeight="15"/>
  <cols>
    <col min="1" max="1" width="46.1640625" style="97" customWidth="1"/>
    <col min="2" max="2" width="2" style="97" customWidth="1"/>
    <col min="3" max="3" width="3" style="97" customWidth="1"/>
    <col min="4" max="4" width="12.6640625" style="98" customWidth="1"/>
    <col min="5" max="5" width="11.6640625" style="98" bestFit="1" customWidth="1"/>
    <col min="6" max="8" width="12.5" style="98" bestFit="1" customWidth="1"/>
    <col min="9" max="9" width="11.33203125" style="98" customWidth="1"/>
    <col min="10" max="10" width="10.83203125" style="98" customWidth="1"/>
    <col min="11" max="11" width="12" style="98" customWidth="1"/>
    <col min="12" max="12" width="17.33203125" style="127" customWidth="1"/>
    <col min="13" max="13" width="18.5" customWidth="1"/>
    <col min="14" max="14" width="10" bestFit="1" customWidth="1"/>
  </cols>
  <sheetData>
    <row r="1" spans="1:13">
      <c r="A1" s="117" t="s">
        <v>124</v>
      </c>
    </row>
    <row r="3" spans="1:13" ht="16" thickBot="1"/>
    <row r="4" spans="1:13">
      <c r="A4" s="277" t="s">
        <v>98</v>
      </c>
      <c r="B4" s="118"/>
      <c r="C4" s="118"/>
      <c r="D4" s="273">
        <v>2021</v>
      </c>
      <c r="E4" s="273"/>
      <c r="F4" s="273"/>
      <c r="G4" s="273"/>
      <c r="H4" s="274">
        <v>2022</v>
      </c>
      <c r="I4" s="275"/>
      <c r="J4" s="275"/>
      <c r="K4" s="276"/>
      <c r="L4" s="280" t="s">
        <v>101</v>
      </c>
      <c r="M4" s="281"/>
    </row>
    <row r="5" spans="1:13">
      <c r="A5" s="278"/>
      <c r="B5" s="119"/>
      <c r="C5" s="119"/>
      <c r="D5" s="120" t="s">
        <v>82</v>
      </c>
      <c r="E5" s="121" t="s">
        <v>82</v>
      </c>
      <c r="F5" s="121" t="s">
        <v>82</v>
      </c>
      <c r="G5" s="122" t="s">
        <v>82</v>
      </c>
      <c r="H5" s="120" t="s">
        <v>82</v>
      </c>
      <c r="I5" s="121" t="s">
        <v>82</v>
      </c>
      <c r="J5" s="121" t="s">
        <v>82</v>
      </c>
      <c r="K5" s="122" t="s">
        <v>82</v>
      </c>
      <c r="L5" s="149" t="s">
        <v>102</v>
      </c>
      <c r="M5" s="144" t="s">
        <v>103</v>
      </c>
    </row>
    <row r="6" spans="1:13" ht="16" thickBot="1">
      <c r="A6" s="279"/>
      <c r="B6" s="123"/>
      <c r="C6" s="123"/>
      <c r="D6" s="124">
        <v>1</v>
      </c>
      <c r="E6" s="125">
        <f>D6+1</f>
        <v>2</v>
      </c>
      <c r="F6" s="125">
        <f t="shared" ref="F6:G6" si="0">E6+1</f>
        <v>3</v>
      </c>
      <c r="G6" s="126">
        <f t="shared" si="0"/>
        <v>4</v>
      </c>
      <c r="H6" s="124">
        <v>1</v>
      </c>
      <c r="I6" s="125">
        <f>H6+1</f>
        <v>2</v>
      </c>
      <c r="J6" s="125">
        <f t="shared" ref="J6:K6" si="1">I6+1</f>
        <v>3</v>
      </c>
      <c r="K6" s="126">
        <f t="shared" si="1"/>
        <v>4</v>
      </c>
      <c r="L6" s="150"/>
      <c r="M6" s="151"/>
    </row>
    <row r="7" spans="1:13">
      <c r="A7" s="134"/>
      <c r="B7" s="99"/>
      <c r="C7" s="99"/>
      <c r="D7" s="135"/>
      <c r="E7" s="136"/>
      <c r="F7" s="136"/>
      <c r="G7" s="137"/>
      <c r="H7" s="135"/>
      <c r="I7" s="136"/>
      <c r="J7" s="136"/>
      <c r="K7" s="137"/>
      <c r="L7" s="183"/>
      <c r="M7" s="146"/>
    </row>
    <row r="8" spans="1:13">
      <c r="A8" s="153" t="s">
        <v>93</v>
      </c>
      <c r="B8" s="100"/>
      <c r="C8" s="100"/>
      <c r="D8" s="101"/>
      <c r="E8" s="102"/>
      <c r="F8" s="102"/>
      <c r="G8" s="103"/>
      <c r="H8" s="101"/>
      <c r="I8" s="102"/>
      <c r="J8" s="102"/>
      <c r="K8" s="103"/>
      <c r="L8" s="181">
        <f>SUM(D8:K8)</f>
        <v>0</v>
      </c>
      <c r="M8" s="147"/>
    </row>
    <row r="9" spans="1:13">
      <c r="A9" s="138"/>
      <c r="B9" s="100"/>
      <c r="C9" s="100"/>
      <c r="D9" s="101"/>
      <c r="E9" s="102"/>
      <c r="F9" s="102"/>
      <c r="G9" s="103"/>
      <c r="H9" s="101"/>
      <c r="I9" s="102"/>
      <c r="J9" s="102"/>
      <c r="K9" s="103"/>
      <c r="L9" s="181"/>
      <c r="M9" s="148">
        <f>L8</f>
        <v>0</v>
      </c>
    </row>
    <row r="10" spans="1:13">
      <c r="A10" s="138"/>
      <c r="B10" s="100"/>
      <c r="C10" s="100"/>
      <c r="D10" s="101"/>
      <c r="E10" s="102"/>
      <c r="F10" s="102"/>
      <c r="G10" s="103"/>
      <c r="H10" s="101"/>
      <c r="I10" s="102"/>
      <c r="J10" s="102"/>
      <c r="K10" s="103"/>
      <c r="L10" s="181"/>
      <c r="M10" s="147"/>
    </row>
    <row r="11" spans="1:13">
      <c r="A11" s="153" t="s">
        <v>94</v>
      </c>
      <c r="B11" s="100"/>
      <c r="C11" s="100"/>
      <c r="D11" s="101"/>
      <c r="E11" s="102"/>
      <c r="F11" s="102"/>
      <c r="G11" s="103"/>
      <c r="H11" s="101"/>
      <c r="I11" s="102"/>
      <c r="J11" s="102"/>
      <c r="K11" s="103"/>
      <c r="L11" s="181"/>
      <c r="M11" s="147"/>
    </row>
    <row r="12" spans="1:13">
      <c r="A12" s="139" t="s">
        <v>99</v>
      </c>
      <c r="B12" s="100"/>
      <c r="C12" s="100"/>
      <c r="D12" s="101"/>
      <c r="E12" s="102"/>
      <c r="F12" s="102"/>
      <c r="G12" s="103"/>
      <c r="H12" s="101"/>
      <c r="I12" s="102"/>
      <c r="J12" s="102"/>
      <c r="K12" s="103"/>
      <c r="L12" s="181">
        <f>SUM(D12:K12)</f>
        <v>0</v>
      </c>
      <c r="M12" s="147"/>
    </row>
    <row r="13" spans="1:13">
      <c r="A13" s="139" t="s">
        <v>96</v>
      </c>
      <c r="B13" s="100"/>
      <c r="C13" s="100"/>
      <c r="D13" s="112">
        <v>7500</v>
      </c>
      <c r="E13" s="129"/>
      <c r="F13" s="113">
        <v>2500</v>
      </c>
      <c r="G13" s="130"/>
      <c r="H13" s="101"/>
      <c r="I13" s="102"/>
      <c r="J13" s="102"/>
      <c r="K13" s="103"/>
      <c r="L13" s="181">
        <f>SUM(D13:K13)</f>
        <v>10000</v>
      </c>
      <c r="M13" s="147"/>
    </row>
    <row r="14" spans="1:13">
      <c r="A14" s="139" t="s">
        <v>121</v>
      </c>
      <c r="B14" s="100"/>
      <c r="C14" s="100"/>
      <c r="D14" s="131"/>
      <c r="E14" s="129"/>
      <c r="F14" s="111">
        <v>60000</v>
      </c>
      <c r="G14" s="108">
        <v>60000</v>
      </c>
      <c r="H14" s="132">
        <v>20000</v>
      </c>
      <c r="I14" s="102"/>
      <c r="J14" s="102"/>
      <c r="K14" s="103"/>
      <c r="L14" s="181">
        <f>SUM(D14:K14)</f>
        <v>140000</v>
      </c>
      <c r="M14" s="147"/>
    </row>
    <row r="15" spans="1:13">
      <c r="A15" s="138"/>
      <c r="B15" s="100"/>
      <c r="C15" s="100"/>
      <c r="D15" s="101"/>
      <c r="E15" s="102"/>
      <c r="F15" s="102"/>
      <c r="G15" s="103"/>
      <c r="H15" s="101"/>
      <c r="I15" s="102"/>
      <c r="J15" s="102"/>
      <c r="K15" s="103"/>
      <c r="L15" s="181"/>
      <c r="M15" s="148">
        <f>L12+L13+L14</f>
        <v>150000</v>
      </c>
    </row>
    <row r="16" spans="1:13">
      <c r="A16" s="138"/>
      <c r="B16" s="100"/>
      <c r="C16" s="100"/>
      <c r="D16" s="101"/>
      <c r="E16" s="102"/>
      <c r="F16" s="102"/>
      <c r="G16" s="103"/>
      <c r="H16" s="101"/>
      <c r="I16" s="102"/>
      <c r="J16" s="102"/>
      <c r="K16" s="103"/>
      <c r="L16" s="181"/>
      <c r="M16" s="147"/>
    </row>
    <row r="17" spans="1:14">
      <c r="A17" s="154" t="s">
        <v>111</v>
      </c>
      <c r="B17" s="100"/>
      <c r="C17" s="100"/>
      <c r="D17" s="101"/>
      <c r="E17" s="111">
        <v>37000</v>
      </c>
      <c r="F17" s="102"/>
      <c r="G17" s="103"/>
      <c r="H17" s="101"/>
      <c r="I17" s="102"/>
      <c r="J17" s="102"/>
      <c r="K17" s="103"/>
      <c r="L17" s="181">
        <f>SUM(D17:K17)</f>
        <v>37000</v>
      </c>
      <c r="M17" s="148">
        <f>L17</f>
        <v>37000</v>
      </c>
    </row>
    <row r="18" spans="1:14">
      <c r="A18" s="138"/>
      <c r="B18" s="100"/>
      <c r="C18" s="100"/>
      <c r="D18" s="101"/>
      <c r="E18" s="102"/>
      <c r="F18" s="102"/>
      <c r="G18" s="103"/>
      <c r="H18" s="101"/>
      <c r="I18" s="102"/>
      <c r="J18" s="102"/>
      <c r="K18" s="103"/>
      <c r="L18" s="181"/>
      <c r="M18" s="147"/>
    </row>
    <row r="19" spans="1:14">
      <c r="A19" s="154" t="str">
        <f>'Capital Summary Worksheet'!C45</f>
        <v>Dawson Well/Delivery</v>
      </c>
      <c r="B19" s="100"/>
      <c r="C19" s="100"/>
      <c r="D19" s="131"/>
      <c r="E19" s="113">
        <v>12000</v>
      </c>
      <c r="F19" s="113">
        <v>10000</v>
      </c>
      <c r="G19" s="109">
        <v>35000</v>
      </c>
      <c r="H19" s="112">
        <v>7500</v>
      </c>
      <c r="I19" s="187">
        <v>7500</v>
      </c>
      <c r="J19" s="187">
        <v>7500</v>
      </c>
      <c r="K19" s="103"/>
      <c r="L19" s="181">
        <f>SUM(D19:K19)</f>
        <v>79500</v>
      </c>
      <c r="M19" s="148">
        <f>L19</f>
        <v>79500</v>
      </c>
    </row>
    <row r="20" spans="1:14">
      <c r="A20" s="140"/>
      <c r="B20" s="100"/>
      <c r="C20" s="100"/>
      <c r="D20" s="101"/>
      <c r="E20" s="102"/>
      <c r="F20" s="102"/>
      <c r="G20" s="108">
        <v>70000</v>
      </c>
      <c r="H20" s="110">
        <v>250000</v>
      </c>
      <c r="I20" s="111">
        <v>300000</v>
      </c>
      <c r="J20" s="111">
        <v>60000</v>
      </c>
      <c r="K20" s="103"/>
      <c r="L20" s="181">
        <f>SUM(D20:K20)</f>
        <v>680000</v>
      </c>
      <c r="M20" s="148">
        <f>L20</f>
        <v>680000</v>
      </c>
    </row>
    <row r="21" spans="1:14">
      <c r="A21" s="140"/>
      <c r="B21" s="100"/>
      <c r="C21" s="100"/>
      <c r="D21" s="101"/>
      <c r="E21" s="102"/>
      <c r="F21" s="102"/>
      <c r="G21" s="103"/>
      <c r="H21" s="101"/>
      <c r="I21" s="102"/>
      <c r="J21" s="102"/>
      <c r="K21" s="103"/>
      <c r="L21" s="181"/>
      <c r="M21" s="147"/>
      <c r="N21" s="186"/>
    </row>
    <row r="22" spans="1:14">
      <c r="A22" s="140"/>
      <c r="B22" s="100"/>
      <c r="C22" s="100"/>
      <c r="D22" s="101"/>
      <c r="E22" s="102"/>
      <c r="F22" s="102"/>
      <c r="G22" s="103"/>
      <c r="H22" s="101"/>
      <c r="I22" s="102"/>
      <c r="J22" s="102"/>
      <c r="K22" s="103"/>
      <c r="L22" s="181">
        <f>SUM(D22:K22)</f>
        <v>0</v>
      </c>
      <c r="M22" s="147"/>
    </row>
    <row r="23" spans="1:14">
      <c r="A23" s="138"/>
      <c r="B23" s="100"/>
      <c r="C23" s="100"/>
      <c r="D23" s="101"/>
      <c r="E23" s="102"/>
      <c r="F23" s="102"/>
      <c r="G23" s="103"/>
      <c r="H23" s="101"/>
      <c r="I23" s="102"/>
      <c r="J23" s="102"/>
      <c r="K23" s="103"/>
      <c r="L23" s="181">
        <f>SUM(D23:K23)</f>
        <v>0</v>
      </c>
      <c r="M23" s="147"/>
    </row>
    <row r="24" spans="1:14" ht="16" thickBot="1">
      <c r="A24" s="141"/>
      <c r="B24" s="104"/>
      <c r="C24" s="104"/>
      <c r="D24" s="105"/>
      <c r="E24" s="106"/>
      <c r="F24" s="106"/>
      <c r="G24" s="107"/>
      <c r="H24" s="105"/>
      <c r="I24" s="106"/>
      <c r="J24" s="106"/>
      <c r="K24" s="107"/>
      <c r="L24" s="182">
        <f>SUM(D24:K24)</f>
        <v>0</v>
      </c>
      <c r="M24" s="145"/>
    </row>
    <row r="25" spans="1:14">
      <c r="A25" s="142" t="s">
        <v>100</v>
      </c>
      <c r="B25" s="116"/>
      <c r="C25" s="116"/>
      <c r="D25" s="128">
        <f t="shared" ref="D25:K25" si="2">SUM(D7:D24)</f>
        <v>7500</v>
      </c>
      <c r="E25" s="128">
        <f t="shared" si="2"/>
        <v>49000</v>
      </c>
      <c r="F25" s="128">
        <f t="shared" si="2"/>
        <v>72500</v>
      </c>
      <c r="G25" s="128">
        <f t="shared" si="2"/>
        <v>165000</v>
      </c>
      <c r="H25" s="128">
        <f t="shared" si="2"/>
        <v>277500</v>
      </c>
      <c r="I25" s="133">
        <f t="shared" si="2"/>
        <v>307500</v>
      </c>
      <c r="J25" s="133">
        <f t="shared" si="2"/>
        <v>67500</v>
      </c>
      <c r="K25" s="133">
        <f t="shared" si="2"/>
        <v>0</v>
      </c>
      <c r="L25" s="143">
        <f>SUM(D25:K25)</f>
        <v>946500</v>
      </c>
      <c r="M25" s="128">
        <f>SUM(M7:M24)</f>
        <v>946500</v>
      </c>
    </row>
    <row r="26" spans="1:14">
      <c r="A26" s="114" t="s">
        <v>95</v>
      </c>
      <c r="L26" s="143"/>
    </row>
    <row r="27" spans="1:14" ht="8.25" customHeight="1"/>
    <row r="28" spans="1:14">
      <c r="A28" s="115" t="s">
        <v>97</v>
      </c>
    </row>
  </sheetData>
  <mergeCells count="4">
    <mergeCell ref="D4:G4"/>
    <mergeCell ref="H4:K4"/>
    <mergeCell ref="A4:A6"/>
    <mergeCell ref="L4:M4"/>
  </mergeCells>
  <pageMargins left="0.7" right="0.7" top="0.75" bottom="0.75" header="0.3" footer="0.3"/>
  <pageSetup paperSize="3"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Capital Summary Worksheet</vt:lpstr>
      <vt:lpstr>Priority 1 Cash</vt:lpstr>
      <vt:lpstr>'Capital Summary Worksheet'!Print_Area</vt:lpstr>
      <vt:lpstr>'Priority 1 Cash'!Print_Area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McGinn</dc:creator>
  <cp:lastModifiedBy>Microsoft Office User</cp:lastModifiedBy>
  <cp:lastPrinted>2021-03-21T19:46:07Z</cp:lastPrinted>
  <dcterms:created xsi:type="dcterms:W3CDTF">2020-06-08T19:48:19Z</dcterms:created>
  <dcterms:modified xsi:type="dcterms:W3CDTF">2021-03-25T18:47:16Z</dcterms:modified>
</cp:coreProperties>
</file>